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5345" windowHeight="4470" tabRatio="500" activeTab="0"/>
  </bookViews>
  <sheets>
    <sheet name="Erläuterungen" sheetId="1" r:id="rId1"/>
    <sheet name="Bildungsgang" sheetId="2" r:id="rId2"/>
    <sheet name="Prüfung BbS-VO 2013" sheetId="3" r:id="rId3"/>
    <sheet name="Prüfung BbS-VO 2016" sheetId="4" r:id="rId4"/>
  </sheets>
  <definedNames>
    <definedName name="_xlnm.Print_Area" localSheetId="1">'Bildungsgang'!$A$1:$S$607</definedName>
    <definedName name="_xlnm.Print_Area" localSheetId="0">'Erläuterungen'!$A$1:$N$3</definedName>
    <definedName name="_xlnm.Print_Area" localSheetId="3">'Prüfung BbS-VO 2016'!$A$1:$O$602</definedName>
    <definedName name="_xlnm.Print_Titles" localSheetId="1">'Bildungsgang'!$1:$5</definedName>
    <definedName name="_xlnm.Print_Titles" localSheetId="2">'Prüfung BbS-VO 2013'!$1:$13</definedName>
    <definedName name="_xlnm.Print_Titles" localSheetId="3">'Prüfung BbS-VO 2016'!$1:$11</definedName>
  </definedNames>
  <calcPr fullCalcOnLoad="1"/>
</workbook>
</file>

<file path=xl/sharedStrings.xml><?xml version="1.0" encoding="utf-8"?>
<sst xmlns="http://schemas.openxmlformats.org/spreadsheetml/2006/main" count="2807" uniqueCount="101">
  <si>
    <t>DE</t>
  </si>
  <si>
    <t>EN</t>
  </si>
  <si>
    <t>PO</t>
  </si>
  <si>
    <t>RE</t>
  </si>
  <si>
    <t>Theoretische Grundlagen und Pflegeplanung im altenpflegerischen Handeln</t>
  </si>
  <si>
    <t>Personen- und situations- bezogene Pflege alter  Menschen</t>
  </si>
  <si>
    <t>Mitwirkung bei medizinischer Diagnostik und Therapie</t>
  </si>
  <si>
    <t>Anleiten, Beraten und Kommunizieren</t>
  </si>
  <si>
    <t>Unterstützung alter Menschen bei der Lebens-gestaltung</t>
  </si>
  <si>
    <t>Rechtliche und institutionelle Rahmen-bedingungen altenpfleger-ischer Arbeit</t>
  </si>
  <si>
    <t>Altenpflege als Beruf</t>
  </si>
  <si>
    <t>Optionale Lernangebote</t>
  </si>
  <si>
    <t>Berufs-
bezogener
Lern-bereich</t>
  </si>
  <si>
    <t>Berufs-
über-
greifender
Lern-bereich</t>
  </si>
  <si>
    <t>Praxis</t>
  </si>
  <si>
    <t>Jahr 1</t>
  </si>
  <si>
    <t>Deutsch</t>
  </si>
  <si>
    <t>Fremdsprache / Kommunikation</t>
  </si>
  <si>
    <t>Politik</t>
  </si>
  <si>
    <t>Religion</t>
  </si>
  <si>
    <t>Endnote</t>
  </si>
  <si>
    <t>Bildungs-gangnote</t>
  </si>
  <si>
    <t>unterrichtete Stunden</t>
  </si>
  <si>
    <t>Noten</t>
  </si>
  <si>
    <t>Stundentafel</t>
  </si>
  <si>
    <t>Bemerkung:</t>
  </si>
  <si>
    <t>Theoretische Grundlagen und Pflegeplanung im altenpfleger-ischen Handeln</t>
  </si>
  <si>
    <t>KLASSE:</t>
  </si>
  <si>
    <t>Schule:</t>
  </si>
  <si>
    <t>Jahr 2</t>
  </si>
  <si>
    <t>Jahr 3</t>
  </si>
  <si>
    <t>Prüfungsbogen BFS Altenpflege
- Abschlussprüfung -</t>
  </si>
  <si>
    <t>Version:</t>
  </si>
  <si>
    <t>Ausbildungsbeginn:</t>
  </si>
  <si>
    <t>Anzahl</t>
  </si>
  <si>
    <t>x</t>
  </si>
  <si>
    <t>Max Mustermann</t>
  </si>
  <si>
    <t>20.01.1978</t>
  </si>
  <si>
    <t>Braunschweig</t>
  </si>
  <si>
    <t>Sehr geehrte Damen und Herren,</t>
  </si>
  <si>
    <t>Die Nutzung ist kostenlos und findet unter Ausschluss jeglicher Gewährleistung statt.</t>
  </si>
  <si>
    <t>WICHTIG: Die Felder der Tabellen sind nicht geschützt und können überschrieben werden!</t>
  </si>
  <si>
    <t xml:space="preserve">Die Tabelle gibt nach Eingabe aller Noten eine Einschätzung über das Bestehen der Prüfung.
</t>
  </si>
  <si>
    <t>Die Datei besteht aus vier Mappen:</t>
  </si>
  <si>
    <t>Verknüpfung:</t>
  </si>
  <si>
    <t>Die Mappen Bildungsgang und Prüfung sind verknüpft, sprich Daten (Name, Noten, etc.) werden automatisch übernommen.</t>
  </si>
  <si>
    <t>Berechnung der Noten:</t>
  </si>
  <si>
    <t xml:space="preserve">Alle Noten können mit einer Stelle nach dem Komma eingeben werden. </t>
  </si>
  <si>
    <t>Liegt für ein Fach KEINE Note vor, so muss die Stundenzahl mit 0 angegeben werden.</t>
  </si>
  <si>
    <t>Rückmeldung:</t>
  </si>
  <si>
    <r>
      <t>Bildungsgang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0"/>
      </rPr>
      <t>- Berechnung der Bildungsgangnoten aus den drei Ausbildungsjahren</t>
    </r>
  </si>
  <si>
    <t>Die Verhältnisse in der Berechnung zwischen den einzelnen Jahren können anhand von Stunden (z.B. 40/120) oder im direkten Vergleich (z.B. 1/3) angegeben geben.</t>
  </si>
  <si>
    <t>HK</t>
  </si>
  <si>
    <t>Ausbildung verkürzt</t>
  </si>
  <si>
    <t>In der Mappe Bildungsgang können nur ganze Noten eingetragen werden. Die Berechnung aller Noten erfolgt mit Abrundung auf eine Nachkommastelle.</t>
  </si>
  <si>
    <t>Verkürzung der Ausbildung:</t>
  </si>
  <si>
    <t>Gewichtung Bildungsgangsnote</t>
  </si>
  <si>
    <t>Gewichtung Schriftliche Prüfung</t>
  </si>
  <si>
    <t>Gewichtung Mündliche Prüfung</t>
  </si>
  <si>
    <t>Gewichtung Praktische Prüfung</t>
  </si>
  <si>
    <t>Bemerkungen:</t>
  </si>
  <si>
    <t>Gewichtungs-
Einstellungen</t>
  </si>
  <si>
    <t>Bildungsgang-Noten</t>
  </si>
  <si>
    <t>Schriftliche Prüfung</t>
  </si>
  <si>
    <t>Praktische Prüfung</t>
  </si>
  <si>
    <t>Mündliche Prüfung</t>
  </si>
  <si>
    <t>Prüfung</t>
  </si>
  <si>
    <t>Bemerkung</t>
  </si>
  <si>
    <t>Name Schule</t>
  </si>
  <si>
    <t>Name Klasse</t>
  </si>
  <si>
    <t>Name</t>
  </si>
  <si>
    <t>Geburtsdatum</t>
  </si>
  <si>
    <t>Geburtsort</t>
  </si>
  <si>
    <t>letzter Schulabschluss</t>
  </si>
  <si>
    <t>Theoretische Grundlagen in das altenpflegerische Handeln einbeziehen
Pflege alter Menschen planen, durchführen, dokumentieren und evaluieren</t>
  </si>
  <si>
    <t>Lebenswelten und soziale Netzwerke alter Menschen beim altenpflegerischen Handeln berücksichtigen</t>
  </si>
  <si>
    <t>Alte Menschen personen- und situationsbezogen pflegen</t>
  </si>
  <si>
    <t>Institutionelle und rechtliche Rahmenbedingungen beim altenpflegerischen Handeln berücksichtigen</t>
  </si>
  <si>
    <t>Berufliches Selbstverständnis entwickeln
Mit Krisen und schwierigen sozialen Situationen umgehen</t>
  </si>
  <si>
    <t>Bei der medizinischen Diagnostik und Therapie mitwirken</t>
  </si>
  <si>
    <t>Fach 2 (Stunden)</t>
  </si>
  <si>
    <t>Fach 3 (Stunden)</t>
  </si>
  <si>
    <r>
      <rPr>
        <sz val="12"/>
        <color indexed="10"/>
        <rFont val="Arial"/>
        <family val="2"/>
      </rPr>
      <t>Prüfung nach BbS-VO 2013</t>
    </r>
    <r>
      <rPr>
        <sz val="12"/>
        <color indexed="8"/>
        <rFont val="Arial"/>
        <family val="0"/>
      </rPr>
      <t xml:space="preserve"> - Berechnung der Zeugnisnoten anhand der BbS-VO 2013</t>
    </r>
  </si>
  <si>
    <t>Falls ein direkter Einstieg in das zweite oder dritte Ausbildungsjahr vorliegt, so kann dies in der Mappe Bildungsgang vermerkt werden.</t>
  </si>
  <si>
    <t>An der Aktualisierung und Erweiterung der vorliegenden Tabelle haben Herr Dr. Michael Gaida, Herr Andreas Fehn und Herr Christoph Schröder gearbeitet.</t>
  </si>
  <si>
    <t>diese Excel-Datei dient zur Notenfindung in der Berufsfachschule Altenpflege auf Basis der BbS-V0 2013 und 2016.</t>
  </si>
  <si>
    <t>Die Stunden der vorherigen Jahre werden dadurch nicht mit eingerechnet.</t>
  </si>
  <si>
    <t>Sollten Sie Anmerkungen haben, freuen wir uns über Ihre Rückmeldung.
Senden Sie diese bitte an Herrn Dr. Gaida (michael.gaida@nlschb.niedersachsen.de).</t>
  </si>
  <si>
    <t>Die Gewichtung der Prüfungsanteile wird zentral am Anfang einer jeden Mappe angegeben.</t>
  </si>
  <si>
    <r>
      <t>Erläuterungen</t>
    </r>
    <r>
      <rPr>
        <sz val="12"/>
        <color indexed="8"/>
        <rFont val="Arial"/>
        <family val="0"/>
      </rPr>
      <t xml:space="preserve"> -  </t>
    </r>
    <r>
      <rPr>
        <sz val="12"/>
        <color indexed="8"/>
        <rFont val="Arial"/>
        <family val="2"/>
      </rPr>
      <t>eine kurze Einführung und wichtige Hinweise</t>
    </r>
  </si>
  <si>
    <t>Dazu ist es wichtig, dass keine Schülerinnen / Schüler gelöscht oder umsortiert werden. Natürlich können die Mappen Prüfung auch unabhängig genutzt werden.</t>
  </si>
  <si>
    <t>Gewichtung Vornote</t>
  </si>
  <si>
    <t>Vornoten</t>
  </si>
  <si>
    <t>Gewichtung Vornote Fach 2 und 3</t>
  </si>
  <si>
    <t>Note Prüfungszeugnis</t>
  </si>
  <si>
    <t>Note Prüfungszeugnise</t>
  </si>
  <si>
    <t>Dieses Ergebnis ist lediglich eine Orientierung und muss überprüft werden!</t>
  </si>
  <si>
    <r>
      <rPr>
        <sz val="12"/>
        <color indexed="10"/>
        <rFont val="Arial"/>
        <family val="2"/>
      </rPr>
      <t>Prüfung nach BbS-VO 2016</t>
    </r>
    <r>
      <rPr>
        <sz val="12"/>
        <color indexed="8"/>
        <rFont val="Arial"/>
        <family val="0"/>
      </rPr>
      <t xml:space="preserve"> - Berechnung der No</t>
    </r>
    <r>
      <rPr>
        <sz val="12"/>
        <rFont val="Arial"/>
        <family val="2"/>
      </rPr>
      <t>ten für das Prüfungszeugnis [!] nach AltPflAPrV (Bundesrecht)</t>
    </r>
  </si>
  <si>
    <t>Summe Vornote/Prüfung</t>
  </si>
  <si>
    <t>01.08.20xx</t>
  </si>
  <si>
    <t>2018-12-13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</si>
</sst>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0.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</numFmts>
  <fonts count="60"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7.2"/>
      <color indexed="12"/>
      <name val="Calibri"/>
      <family val="2"/>
    </font>
    <font>
      <u val="single"/>
      <sz val="7.2"/>
      <color indexed="36"/>
      <name val="Calibri"/>
      <family val="2"/>
    </font>
    <font>
      <sz val="12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0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20"/>
      <name val="Arial"/>
      <family val="2"/>
    </font>
    <font>
      <sz val="12"/>
      <color indexed="48"/>
      <name val="Arial"/>
      <family val="2"/>
    </font>
    <font>
      <u val="single"/>
      <sz val="12"/>
      <color indexed="12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Calibri"/>
      <family val="2"/>
    </font>
    <font>
      <sz val="16"/>
      <color indexed="8"/>
      <name val="Arial"/>
      <family val="0"/>
    </font>
    <font>
      <b/>
      <sz val="18"/>
      <color indexed="8"/>
      <name val="Calibri"/>
      <family val="2"/>
    </font>
    <font>
      <b/>
      <i/>
      <sz val="12"/>
      <color indexed="8"/>
      <name val="Arial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Down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theme="6" tint="0.3999499976634979"/>
      </patternFill>
    </fill>
    <fill>
      <patternFill patternType="solid">
        <fgColor theme="0" tint="-0.1499900072813034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BFFD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theme="0" tint="-0.04997999966144562"/>
      </patternFill>
    </fill>
    <fill>
      <patternFill patternType="solid">
        <fgColor theme="3" tint="0.7999799847602844"/>
        <bgColor indexed="64"/>
      </patternFill>
    </fill>
  </fills>
  <borders count="1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thick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hair"/>
      <right style="hair"/>
      <top style="thick"/>
      <bottom style="mediumDashed"/>
    </border>
    <border>
      <left style="hair"/>
      <right style="hair"/>
      <top style="hair"/>
      <bottom style="medium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 style="hair"/>
      <right style="hair"/>
      <top style="medium"/>
      <bottom style="mediumDashed"/>
    </border>
    <border>
      <left style="hair"/>
      <right>
        <color indexed="63"/>
      </right>
      <top>
        <color indexed="63"/>
      </top>
      <bottom style="medium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/>
      <top style="thin"/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9"/>
      </left>
      <right style="medium"/>
      <top style="thick">
        <color indexed="9"/>
      </top>
      <bottom style="thick">
        <color indexed="9"/>
      </bottom>
    </border>
    <border>
      <left style="medium"/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>
        <color indexed="9"/>
      </right>
      <top style="medium"/>
      <bottom style="thick">
        <color indexed="9"/>
      </bottom>
    </border>
    <border>
      <left style="thick">
        <color indexed="9"/>
      </left>
      <right style="thick">
        <color indexed="9"/>
      </right>
      <top style="medium"/>
      <bottom style="thick">
        <color indexed="9"/>
      </bottom>
    </border>
    <border>
      <left style="thick">
        <color indexed="9"/>
      </left>
      <right style="medium"/>
      <top style="medium"/>
      <bottom style="thick">
        <color indexed="9"/>
      </bottom>
    </border>
    <border>
      <left style="medium"/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medium"/>
    </border>
    <border>
      <left style="thick">
        <color indexed="9"/>
      </left>
      <right style="medium"/>
      <top style="thick">
        <color indexed="9"/>
      </top>
      <bottom style="medium"/>
    </border>
    <border>
      <left style="medium"/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medium"/>
      <top style="thick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/>
      <top>
        <color indexed="63"/>
      </top>
      <bottom style="thick">
        <color indexed="9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thin"/>
      <right style="thick">
        <color indexed="8"/>
      </right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 style="thin">
        <color indexed="8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5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1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" fontId="18" fillId="35" borderId="24" xfId="0" applyNumberFormat="1" applyFont="1" applyFill="1" applyBorder="1" applyAlignment="1">
      <alignment horizontal="center" vertical="center" wrapText="1"/>
    </xf>
    <xf numFmtId="1" fontId="18" fillId="35" borderId="25" xfId="0" applyNumberFormat="1" applyFont="1" applyFill="1" applyBorder="1" applyAlignment="1">
      <alignment horizontal="center" vertical="center" wrapText="1"/>
    </xf>
    <xf numFmtId="1" fontId="18" fillId="35" borderId="26" xfId="0" applyNumberFormat="1" applyFont="1" applyFill="1" applyBorder="1" applyAlignment="1">
      <alignment horizontal="center" vertical="center" wrapText="1"/>
    </xf>
    <xf numFmtId="1" fontId="18" fillId="35" borderId="2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/>
    </xf>
    <xf numFmtId="165" fontId="5" fillId="13" borderId="29" xfId="0" applyNumberFormat="1" applyFont="1" applyFill="1" applyBorder="1" applyAlignment="1">
      <alignment horizontal="center" vertical="center"/>
    </xf>
    <xf numFmtId="165" fontId="5" fillId="16" borderId="29" xfId="0" applyNumberFormat="1" applyFont="1" applyFill="1" applyBorder="1" applyAlignment="1">
      <alignment horizontal="center" vertical="center"/>
    </xf>
    <xf numFmtId="1" fontId="18" fillId="35" borderId="30" xfId="0" applyNumberFormat="1" applyFont="1" applyFill="1" applyBorder="1" applyAlignment="1">
      <alignment horizontal="center" vertical="center"/>
    </xf>
    <xf numFmtId="1" fontId="18" fillId="35" borderId="25" xfId="0" applyNumberFormat="1" applyFont="1" applyFill="1" applyBorder="1" applyAlignment="1">
      <alignment horizontal="center" vertical="center"/>
    </xf>
    <xf numFmtId="1" fontId="18" fillId="35" borderId="31" xfId="0" applyNumberFormat="1" applyFont="1" applyFill="1" applyBorder="1" applyAlignment="1">
      <alignment horizontal="center" vertical="center"/>
    </xf>
    <xf numFmtId="1" fontId="18" fillId="35" borderId="32" xfId="0" applyNumberFormat="1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1" fontId="18" fillId="35" borderId="34" xfId="0" applyNumberFormat="1" applyFont="1" applyFill="1" applyBorder="1" applyAlignment="1">
      <alignment horizontal="center" vertical="center" wrapText="1"/>
    </xf>
    <xf numFmtId="1" fontId="18" fillId="35" borderId="35" xfId="0" applyNumberFormat="1" applyFont="1" applyFill="1" applyBorder="1" applyAlignment="1">
      <alignment horizontal="center" vertical="center" wrapText="1"/>
    </xf>
    <xf numFmtId="1" fontId="18" fillId="35" borderId="23" xfId="0" applyNumberFormat="1" applyFont="1" applyFill="1" applyBorder="1" applyAlignment="1">
      <alignment horizontal="center" vertical="center" wrapText="1"/>
    </xf>
    <xf numFmtId="1" fontId="18" fillId="35" borderId="36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left" vertical="center"/>
    </xf>
    <xf numFmtId="1" fontId="17" fillId="0" borderId="37" xfId="0" applyNumberFormat="1" applyFont="1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17" fillId="0" borderId="40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5" fillId="37" borderId="42" xfId="0" applyNumberFormat="1" applyFont="1" applyFill="1" applyBorder="1" applyAlignment="1">
      <alignment horizontal="center" vertical="center"/>
    </xf>
    <xf numFmtId="165" fontId="5" fillId="38" borderId="29" xfId="0" applyNumberFormat="1" applyFont="1" applyFill="1" applyBorder="1" applyAlignment="1">
      <alignment horizontal="center" vertical="center"/>
    </xf>
    <xf numFmtId="165" fontId="5" fillId="37" borderId="43" xfId="0" applyNumberFormat="1" applyFont="1" applyFill="1" applyBorder="1" applyAlignment="1">
      <alignment horizontal="center" vertical="center"/>
    </xf>
    <xf numFmtId="165" fontId="5" fillId="37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9" borderId="14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19" borderId="44" xfId="0" applyFont="1" applyFill="1" applyBorder="1" applyAlignment="1">
      <alignment horizontal="center" vertical="center"/>
    </xf>
    <xf numFmtId="0" fontId="7" fillId="19" borderId="45" xfId="0" applyFont="1" applyFill="1" applyBorder="1" applyAlignment="1">
      <alignment horizontal="center" vertical="center"/>
    </xf>
    <xf numFmtId="0" fontId="5" fillId="40" borderId="45" xfId="0" applyFont="1" applyFill="1" applyBorder="1" applyAlignment="1">
      <alignment/>
    </xf>
    <xf numFmtId="0" fontId="7" fillId="16" borderId="45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7" fillId="33" borderId="15" xfId="0" applyFont="1" applyFill="1" applyBorder="1" applyAlignment="1">
      <alignment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48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/>
    </xf>
    <xf numFmtId="0" fontId="5" fillId="17" borderId="15" xfId="0" applyNumberFormat="1" applyFont="1" applyFill="1" applyBorder="1" applyAlignment="1">
      <alignment horizontal="center" vertical="center"/>
    </xf>
    <xf numFmtId="0" fontId="5" fillId="17" borderId="15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9" fillId="41" borderId="15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5" fillId="42" borderId="49" xfId="0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7" fillId="34" borderId="51" xfId="0" applyFont="1" applyFill="1" applyBorder="1" applyAlignment="1">
      <alignment horizontal="center" vertical="center" textRotation="90" wrapText="1"/>
    </xf>
    <xf numFmtId="0" fontId="1" fillId="34" borderId="52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vertical="center"/>
    </xf>
    <xf numFmtId="0" fontId="5" fillId="34" borderId="52" xfId="0" applyFont="1" applyFill="1" applyBorder="1" applyAlignment="1">
      <alignment/>
    </xf>
    <xf numFmtId="0" fontId="7" fillId="34" borderId="52" xfId="0" applyFont="1" applyFill="1" applyBorder="1" applyAlignment="1">
      <alignment vertical="center" wrapText="1"/>
    </xf>
    <xf numFmtId="0" fontId="5" fillId="34" borderId="52" xfId="0" applyNumberFormat="1" applyFont="1" applyFill="1" applyBorder="1" applyAlignment="1">
      <alignment horizontal="center" vertical="center"/>
    </xf>
    <xf numFmtId="1" fontId="5" fillId="34" borderId="52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/>
    </xf>
    <xf numFmtId="1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165" fontId="7" fillId="0" borderId="54" xfId="0" applyNumberFormat="1" applyFont="1" applyBorder="1" applyAlignment="1">
      <alignment horizontal="center" vertical="center"/>
    </xf>
    <xf numFmtId="165" fontId="7" fillId="0" borderId="55" xfId="0" applyNumberFormat="1" applyFont="1" applyBorder="1" applyAlignment="1">
      <alignment horizontal="center" vertical="center"/>
    </xf>
    <xf numFmtId="165" fontId="7" fillId="0" borderId="56" xfId="0" applyNumberFormat="1" applyFont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165" fontId="7" fillId="17" borderId="57" xfId="0" applyNumberFormat="1" applyFont="1" applyFill="1" applyBorder="1" applyAlignment="1">
      <alignment horizontal="center" vertical="center"/>
    </xf>
    <xf numFmtId="165" fontId="7" fillId="17" borderId="48" xfId="0" applyNumberFormat="1" applyFont="1" applyFill="1" applyBorder="1" applyAlignment="1">
      <alignment horizontal="center" vertical="center"/>
    </xf>
    <xf numFmtId="165" fontId="7" fillId="17" borderId="15" xfId="0" applyNumberFormat="1" applyFont="1" applyFill="1" applyBorder="1" applyAlignment="1">
      <alignment horizontal="center" vertical="center"/>
    </xf>
    <xf numFmtId="0" fontId="7" fillId="40" borderId="5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40" borderId="57" xfId="0" applyFont="1" applyFill="1" applyBorder="1" applyAlignment="1">
      <alignment horizontal="center" vertical="center"/>
    </xf>
    <xf numFmtId="0" fontId="22" fillId="40" borderId="15" xfId="0" applyFont="1" applyFill="1" applyBorder="1" applyAlignment="1">
      <alignment horizontal="center" vertical="center"/>
    </xf>
    <xf numFmtId="0" fontId="22" fillId="40" borderId="48" xfId="0" applyFont="1" applyFill="1" applyBorder="1" applyAlignment="1">
      <alignment horizontal="center" vertical="center"/>
    </xf>
    <xf numFmtId="165" fontId="7" fillId="42" borderId="58" xfId="0" applyNumberFormat="1" applyFont="1" applyFill="1" applyBorder="1" applyAlignment="1">
      <alignment horizontal="center" vertical="center"/>
    </xf>
    <xf numFmtId="0" fontId="7" fillId="40" borderId="59" xfId="0" applyFont="1" applyFill="1" applyBorder="1" applyAlignment="1">
      <alignment horizontal="center" vertical="center"/>
    </xf>
    <xf numFmtId="165" fontId="7" fillId="43" borderId="15" xfId="0" applyNumberFormat="1" applyFont="1" applyFill="1" applyBorder="1" applyAlignment="1">
      <alignment horizontal="center" vertical="center"/>
    </xf>
    <xf numFmtId="1" fontId="17" fillId="44" borderId="60" xfId="0" applyNumberFormat="1" applyFont="1" applyFill="1" applyBorder="1" applyAlignment="1">
      <alignment horizontal="center" vertical="center"/>
    </xf>
    <xf numFmtId="1" fontId="17" fillId="16" borderId="60" xfId="0" applyNumberFormat="1" applyFont="1" applyFill="1" applyBorder="1" applyAlignment="1">
      <alignment horizontal="center" vertical="center"/>
    </xf>
    <xf numFmtId="1" fontId="17" fillId="37" borderId="61" xfId="0" applyNumberFormat="1" applyFont="1" applyFill="1" applyBorder="1" applyAlignment="1">
      <alignment horizontal="center" vertical="center" wrapText="1"/>
    </xf>
    <xf numFmtId="1" fontId="17" fillId="37" borderId="62" xfId="0" applyNumberFormat="1" applyFont="1" applyFill="1" applyBorder="1" applyAlignment="1">
      <alignment horizontal="center" vertical="center" wrapText="1"/>
    </xf>
    <xf numFmtId="1" fontId="17" fillId="37" borderId="63" xfId="0" applyNumberFormat="1" applyFont="1" applyFill="1" applyBorder="1" applyAlignment="1">
      <alignment horizontal="center" vertical="center" wrapText="1"/>
    </xf>
    <xf numFmtId="1" fontId="17" fillId="8" borderId="64" xfId="0" applyNumberFormat="1" applyFont="1" applyFill="1" applyBorder="1" applyAlignment="1">
      <alignment horizontal="center" vertical="center" wrapText="1"/>
    </xf>
    <xf numFmtId="165" fontId="5" fillId="13" borderId="29" xfId="0" applyNumberFormat="1" applyFont="1" applyFill="1" applyBorder="1" applyAlignment="1">
      <alignment horizontal="center" vertical="center"/>
    </xf>
    <xf numFmtId="165" fontId="5" fillId="16" borderId="65" xfId="0" applyNumberFormat="1" applyFont="1" applyFill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165" fontId="5" fillId="8" borderId="29" xfId="0" applyNumberFormat="1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0" fontId="7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/>
    </xf>
    <xf numFmtId="0" fontId="5" fillId="45" borderId="68" xfId="0" applyFont="1" applyFill="1" applyBorder="1" applyAlignment="1">
      <alignment/>
    </xf>
    <xf numFmtId="0" fontId="5" fillId="46" borderId="4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7" fillId="34" borderId="51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/>
    </xf>
    <xf numFmtId="0" fontId="7" fillId="8" borderId="69" xfId="0" applyFont="1" applyFill="1" applyBorder="1" applyAlignment="1">
      <alignment horizontal="center" vertical="center"/>
    </xf>
    <xf numFmtId="0" fontId="7" fillId="45" borderId="21" xfId="0" applyFont="1" applyFill="1" applyBorder="1" applyAlignment="1">
      <alignment horizontal="center" vertical="center"/>
    </xf>
    <xf numFmtId="0" fontId="7" fillId="45" borderId="2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165" fontId="7" fillId="0" borderId="54" xfId="0" applyNumberFormat="1" applyFont="1" applyBorder="1" applyAlignment="1">
      <alignment horizontal="center" vertical="center"/>
    </xf>
    <xf numFmtId="165" fontId="7" fillId="0" borderId="55" xfId="0" applyNumberFormat="1" applyFont="1" applyBorder="1" applyAlignment="1">
      <alignment horizontal="center" vertical="center"/>
    </xf>
    <xf numFmtId="165" fontId="7" fillId="0" borderId="7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vertical="center"/>
    </xf>
    <xf numFmtId="0" fontId="5" fillId="34" borderId="51" xfId="0" applyFont="1" applyFill="1" applyBorder="1" applyAlignment="1">
      <alignment/>
    </xf>
    <xf numFmtId="0" fontId="7" fillId="34" borderId="51" xfId="0" applyFont="1" applyFill="1" applyBorder="1" applyAlignment="1">
      <alignment vertical="center" wrapText="1"/>
    </xf>
    <xf numFmtId="0" fontId="5" fillId="34" borderId="51" xfId="0" applyNumberFormat="1" applyFont="1" applyFill="1" applyBorder="1" applyAlignment="1">
      <alignment horizontal="center" vertical="center"/>
    </xf>
    <xf numFmtId="1" fontId="17" fillId="8" borderId="71" xfId="0" applyNumberFormat="1" applyFont="1" applyFill="1" applyBorder="1" applyAlignment="1">
      <alignment horizontal="center" vertical="center" wrapText="1"/>
    </xf>
    <xf numFmtId="165" fontId="7" fillId="47" borderId="72" xfId="0" applyNumberFormat="1" applyFont="1" applyFill="1" applyBorder="1" applyAlignment="1">
      <alignment horizontal="center" vertical="center"/>
    </xf>
    <xf numFmtId="165" fontId="7" fillId="48" borderId="73" xfId="0" applyNumberFormat="1" applyFont="1" applyFill="1" applyBorder="1" applyAlignment="1">
      <alignment horizontal="center" vertical="center"/>
    </xf>
    <xf numFmtId="165" fontId="5" fillId="47" borderId="74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5" fillId="0" borderId="76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5" fillId="0" borderId="76" xfId="0" applyFont="1" applyBorder="1" applyAlignment="1">
      <alignment horizontal="left" vertical="top"/>
    </xf>
    <xf numFmtId="0" fontId="5" fillId="0" borderId="77" xfId="0" applyFont="1" applyBorder="1" applyAlignment="1">
      <alignment horizontal="left" vertical="top"/>
    </xf>
    <xf numFmtId="0" fontId="7" fillId="0" borderId="77" xfId="0" applyFont="1" applyBorder="1" applyAlignment="1">
      <alignment horizontal="left" vertical="top"/>
    </xf>
    <xf numFmtId="0" fontId="7" fillId="16" borderId="45" xfId="0" applyFont="1" applyFill="1" applyBorder="1" applyAlignment="1">
      <alignment horizontal="center" vertical="center"/>
    </xf>
    <xf numFmtId="49" fontId="1" fillId="0" borderId="78" xfId="0" applyNumberFormat="1" applyFont="1" applyBorder="1" applyAlignment="1">
      <alignment horizontal="center" vertical="center"/>
    </xf>
    <xf numFmtId="49" fontId="1" fillId="0" borderId="79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76" xfId="0" applyFont="1" applyBorder="1" applyAlignment="1">
      <alignment horizontal="left" vertical="top" wrapText="1"/>
    </xf>
    <xf numFmtId="0" fontId="12" fillId="0" borderId="77" xfId="48" applyFont="1" applyBorder="1" applyAlignment="1" applyProtection="1">
      <alignment horizontal="left" vertical="top" wrapText="1"/>
      <protection/>
    </xf>
    <xf numFmtId="0" fontId="7" fillId="0" borderId="7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6" xfId="0" applyFont="1" applyBorder="1" applyAlignment="1">
      <alignment horizontal="left" vertical="top" wrapText="1"/>
    </xf>
    <xf numFmtId="0" fontId="8" fillId="0" borderId="77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6" xfId="0" applyFont="1" applyBorder="1" applyAlignment="1">
      <alignment horizontal="left" vertical="top" wrapText="1"/>
    </xf>
    <xf numFmtId="0" fontId="5" fillId="0" borderId="80" xfId="0" applyFont="1" applyBorder="1" applyAlignment="1">
      <alignment horizontal="left" vertical="top" wrapText="1"/>
    </xf>
    <xf numFmtId="0" fontId="5" fillId="0" borderId="81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left" vertical="top" wrapText="1"/>
    </xf>
    <xf numFmtId="0" fontId="5" fillId="0" borderId="77" xfId="0" applyFont="1" applyBorder="1" applyAlignment="1">
      <alignment horizontal="left" vertical="top" wrapText="1"/>
    </xf>
    <xf numFmtId="0" fontId="6" fillId="0" borderId="77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5" fillId="0" borderId="83" xfId="0" applyFont="1" applyBorder="1" applyAlignment="1">
      <alignment horizontal="left" vertical="top" wrapText="1"/>
    </xf>
    <xf numFmtId="0" fontId="5" fillId="0" borderId="84" xfId="0" applyFont="1" applyBorder="1" applyAlignment="1">
      <alignment horizontal="left" vertical="top" wrapText="1"/>
    </xf>
    <xf numFmtId="0" fontId="5" fillId="0" borderId="85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0" fontId="5" fillId="0" borderId="86" xfId="0" applyFont="1" applyBorder="1" applyAlignment="1">
      <alignment horizontal="left" vertical="top" wrapText="1"/>
    </xf>
    <xf numFmtId="0" fontId="5" fillId="0" borderId="87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left" vertical="top" wrapText="1"/>
    </xf>
    <xf numFmtId="0" fontId="5" fillId="0" borderId="8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0" xfId="0" applyFont="1" applyBorder="1" applyAlignment="1">
      <alignment horizontal="left" vertical="top" wrapText="1"/>
    </xf>
    <xf numFmtId="0" fontId="5" fillId="0" borderId="91" xfId="0" applyFont="1" applyBorder="1" applyAlignment="1">
      <alignment horizontal="left" vertical="top" wrapText="1"/>
    </xf>
    <xf numFmtId="0" fontId="5" fillId="0" borderId="92" xfId="0" applyFont="1" applyBorder="1" applyAlignment="1">
      <alignment horizontal="left" vertical="top" wrapText="1"/>
    </xf>
    <xf numFmtId="0" fontId="5" fillId="0" borderId="93" xfId="0" applyFont="1" applyBorder="1" applyAlignment="1">
      <alignment horizontal="left" vertical="top" wrapText="1"/>
    </xf>
    <xf numFmtId="0" fontId="5" fillId="0" borderId="8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1" fontId="17" fillId="0" borderId="54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96" xfId="0" applyNumberFormat="1" applyFont="1" applyBorder="1" applyAlignment="1">
      <alignment horizontal="center" vertical="center"/>
    </xf>
    <xf numFmtId="0" fontId="7" fillId="13" borderId="97" xfId="0" applyFont="1" applyFill="1" applyBorder="1" applyAlignment="1">
      <alignment horizontal="center" vertical="center" wrapText="1"/>
    </xf>
    <xf numFmtId="0" fontId="5" fillId="13" borderId="98" xfId="0" applyFont="1" applyFill="1" applyBorder="1" applyAlignment="1">
      <alignment horizontal="center" vertical="center"/>
    </xf>
    <xf numFmtId="0" fontId="5" fillId="13" borderId="99" xfId="0" applyFont="1" applyFill="1" applyBorder="1" applyAlignment="1">
      <alignment horizontal="center" vertical="center"/>
    </xf>
    <xf numFmtId="1" fontId="17" fillId="13" borderId="100" xfId="0" applyNumberFormat="1" applyFont="1" applyFill="1" applyBorder="1" applyAlignment="1">
      <alignment horizontal="center" vertical="center"/>
    </xf>
    <xf numFmtId="1" fontId="17" fillId="13" borderId="101" xfId="0" applyNumberFormat="1" applyFont="1" applyFill="1" applyBorder="1" applyAlignment="1">
      <alignment horizontal="center" vertical="center"/>
    </xf>
    <xf numFmtId="1" fontId="17" fillId="0" borderId="102" xfId="0" applyNumberFormat="1" applyFont="1" applyBorder="1" applyAlignment="1">
      <alignment horizontal="center" vertical="center"/>
    </xf>
    <xf numFmtId="1" fontId="20" fillId="0" borderId="103" xfId="0" applyNumberFormat="1" applyFont="1" applyBorder="1" applyAlignment="1">
      <alignment horizontal="center" vertical="center"/>
    </xf>
    <xf numFmtId="0" fontId="7" fillId="16" borderId="97" xfId="0" applyFont="1" applyFill="1" applyBorder="1" applyAlignment="1">
      <alignment horizontal="center" vertical="center" wrapText="1"/>
    </xf>
    <xf numFmtId="0" fontId="5" fillId="16" borderId="33" xfId="0" applyFont="1" applyFill="1" applyBorder="1" applyAlignment="1">
      <alignment/>
    </xf>
    <xf numFmtId="0" fontId="5" fillId="16" borderId="104" xfId="0" applyFont="1" applyFill="1" applyBorder="1" applyAlignment="1">
      <alignment/>
    </xf>
    <xf numFmtId="1" fontId="17" fillId="0" borderId="28" xfId="0" applyNumberFormat="1" applyFont="1" applyBorder="1" applyAlignment="1">
      <alignment horizontal="center" vertical="center"/>
    </xf>
    <xf numFmtId="1" fontId="17" fillId="0" borderId="105" xfId="0" applyNumberFormat="1" applyFont="1" applyBorder="1" applyAlignment="1">
      <alignment horizontal="center" vertical="center"/>
    </xf>
    <xf numFmtId="1" fontId="17" fillId="34" borderId="27" xfId="0" applyNumberFormat="1" applyFont="1" applyFill="1" applyBorder="1" applyAlignment="1">
      <alignment horizontal="center" vertical="center"/>
    </xf>
    <xf numFmtId="1" fontId="1" fillId="34" borderId="95" xfId="0" applyNumberFormat="1" applyFont="1" applyFill="1" applyBorder="1" applyAlignment="1">
      <alignment horizontal="center" vertical="center"/>
    </xf>
    <xf numFmtId="1" fontId="17" fillId="16" borderId="100" xfId="0" applyNumberFormat="1" applyFont="1" applyFill="1" applyBorder="1" applyAlignment="1">
      <alignment horizontal="center" vertical="center"/>
    </xf>
    <xf numFmtId="1" fontId="17" fillId="16" borderId="101" xfId="0" applyNumberFormat="1" applyFont="1" applyFill="1" applyBorder="1" applyAlignment="1">
      <alignment horizontal="center" vertical="center"/>
    </xf>
    <xf numFmtId="1" fontId="17" fillId="0" borderId="106" xfId="0" applyNumberFormat="1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5" fillId="13" borderId="107" xfId="0" applyFont="1" applyFill="1" applyBorder="1" applyAlignment="1">
      <alignment/>
    </xf>
    <xf numFmtId="0" fontId="5" fillId="13" borderId="35" xfId="0" applyFont="1" applyFill="1" applyBorder="1" applyAlignment="1">
      <alignment/>
    </xf>
    <xf numFmtId="0" fontId="5" fillId="13" borderId="108" xfId="0" applyFont="1" applyFill="1" applyBorder="1" applyAlignment="1">
      <alignment/>
    </xf>
    <xf numFmtId="0" fontId="15" fillId="34" borderId="54" xfId="0" applyFont="1" applyFill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8" borderId="100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5" fillId="8" borderId="109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1" fontId="1" fillId="34" borderId="94" xfId="0" applyNumberFormat="1" applyFont="1" applyFill="1" applyBorder="1" applyAlignment="1">
      <alignment horizontal="center" vertical="center"/>
    </xf>
    <xf numFmtId="0" fontId="5" fillId="16" borderId="107" xfId="0" applyFont="1" applyFill="1" applyBorder="1" applyAlignment="1">
      <alignment/>
    </xf>
    <xf numFmtId="0" fontId="5" fillId="16" borderId="35" xfId="0" applyFont="1" applyFill="1" applyBorder="1" applyAlignment="1">
      <alignment/>
    </xf>
    <xf numFmtId="0" fontId="5" fillId="16" borderId="108" xfId="0" applyFont="1" applyFill="1" applyBorder="1" applyAlignment="1">
      <alignment/>
    </xf>
    <xf numFmtId="1" fontId="17" fillId="38" borderId="100" xfId="0" applyNumberFormat="1" applyFont="1" applyFill="1" applyBorder="1" applyAlignment="1">
      <alignment horizontal="center" vertical="center"/>
    </xf>
    <xf numFmtId="1" fontId="17" fillId="38" borderId="101" xfId="0" applyNumberFormat="1" applyFont="1" applyFill="1" applyBorder="1" applyAlignment="1">
      <alignment horizontal="center" vertical="center"/>
    </xf>
    <xf numFmtId="1" fontId="17" fillId="0" borderId="110" xfId="0" applyNumberFormat="1" applyFont="1" applyBorder="1" applyAlignment="1">
      <alignment horizontal="center" vertical="center"/>
    </xf>
    <xf numFmtId="0" fontId="16" fillId="37" borderId="31" xfId="0" applyFont="1" applyFill="1" applyBorder="1" applyAlignment="1">
      <alignment horizontal="center" vertical="center"/>
    </xf>
    <xf numFmtId="0" fontId="19" fillId="37" borderId="111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vertical="center"/>
    </xf>
    <xf numFmtId="0" fontId="5" fillId="35" borderId="112" xfId="0" applyFont="1" applyFill="1" applyBorder="1" applyAlignment="1">
      <alignment vertical="center"/>
    </xf>
    <xf numFmtId="49" fontId="5" fillId="0" borderId="3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" fillId="0" borderId="104" xfId="0" applyNumberFormat="1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0" fillId="34" borderId="106" xfId="0" applyFont="1" applyFill="1" applyBorder="1" applyAlignment="1">
      <alignment horizontal="center" vertical="center" wrapText="1"/>
    </xf>
    <xf numFmtId="0" fontId="0" fillId="34" borderId="96" xfId="0" applyFont="1" applyFill="1" applyBorder="1" applyAlignment="1">
      <alignment horizontal="center" vertical="center" wrapText="1"/>
    </xf>
    <xf numFmtId="0" fontId="16" fillId="49" borderId="31" xfId="0" applyFont="1" applyFill="1" applyBorder="1" applyAlignment="1">
      <alignment horizontal="center" vertical="center"/>
    </xf>
    <xf numFmtId="0" fontId="16" fillId="49" borderId="111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5" fillId="0" borderId="112" xfId="0" applyFont="1" applyBorder="1" applyAlignment="1">
      <alignment vertical="center" wrapText="1"/>
    </xf>
    <xf numFmtId="0" fontId="7" fillId="39" borderId="114" xfId="0" applyFont="1" applyFill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7" fillId="39" borderId="89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90" xfId="0" applyFont="1" applyFill="1" applyBorder="1" applyAlignment="1">
      <alignment horizontal="center" vertical="center" wrapText="1"/>
    </xf>
    <xf numFmtId="0" fontId="7" fillId="39" borderId="117" xfId="0" applyFont="1" applyFill="1" applyBorder="1" applyAlignment="1">
      <alignment horizontal="center" vertical="center" wrapText="1"/>
    </xf>
    <xf numFmtId="0" fontId="7" fillId="39" borderId="118" xfId="0" applyFont="1" applyFill="1" applyBorder="1" applyAlignment="1">
      <alignment horizontal="center" vertical="center" wrapText="1"/>
    </xf>
    <xf numFmtId="0" fontId="7" fillId="39" borderId="119" xfId="0" applyFont="1" applyFill="1" applyBorder="1" applyAlignment="1">
      <alignment horizontal="center" vertical="center" wrapText="1"/>
    </xf>
    <xf numFmtId="0" fontId="7" fillId="39" borderId="120" xfId="0" applyFont="1" applyFill="1" applyBorder="1" applyAlignment="1">
      <alignment horizontal="center" vertical="center"/>
    </xf>
    <xf numFmtId="0" fontId="7" fillId="39" borderId="121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123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123" xfId="0" applyNumberFormat="1" applyFont="1" applyBorder="1" applyAlignment="1">
      <alignment horizontal="center" vertical="center"/>
    </xf>
    <xf numFmtId="1" fontId="5" fillId="0" borderId="125" xfId="0" applyNumberFormat="1" applyFont="1" applyBorder="1" applyAlignment="1">
      <alignment horizontal="center" vertical="center"/>
    </xf>
    <xf numFmtId="1" fontId="5" fillId="0" borderId="124" xfId="0" applyNumberFormat="1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7" fillId="39" borderId="127" xfId="0" applyFont="1" applyFill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122" xfId="0" applyNumberFormat="1" applyFont="1" applyBorder="1" applyAlignment="1">
      <alignment horizontal="center" vertical="center"/>
    </xf>
    <xf numFmtId="1" fontId="5" fillId="0" borderId="113" xfId="0" applyNumberFormat="1" applyFont="1" applyBorder="1" applyAlignment="1">
      <alignment horizontal="center" vertical="center"/>
    </xf>
    <xf numFmtId="0" fontId="7" fillId="39" borderId="129" xfId="0" applyFont="1" applyFill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14" fontId="5" fillId="0" borderId="130" xfId="0" applyNumberFormat="1" applyFont="1" applyBorder="1" applyAlignment="1">
      <alignment horizontal="center" vertical="center"/>
    </xf>
    <xf numFmtId="14" fontId="5" fillId="0" borderId="125" xfId="0" applyNumberFormat="1" applyFont="1" applyBorder="1" applyAlignment="1">
      <alignment horizontal="center" vertical="center"/>
    </xf>
    <xf numFmtId="14" fontId="5" fillId="0" borderId="131" xfId="0" applyNumberFormat="1" applyFont="1" applyBorder="1" applyAlignment="1">
      <alignment horizontal="center" vertical="center"/>
    </xf>
    <xf numFmtId="0" fontId="7" fillId="39" borderId="132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133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5" xfId="0" applyFont="1" applyFill="1" applyBorder="1" applyAlignment="1">
      <alignment horizontal="center"/>
    </xf>
    <xf numFmtId="0" fontId="7" fillId="39" borderId="17" xfId="0" applyFont="1" applyFill="1" applyBorder="1" applyAlignment="1">
      <alignment horizontal="center"/>
    </xf>
    <xf numFmtId="0" fontId="5" fillId="34" borderId="13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7" fillId="39" borderId="135" xfId="0" applyFont="1" applyFill="1" applyBorder="1" applyAlignment="1">
      <alignment horizontal="center"/>
    </xf>
    <xf numFmtId="0" fontId="7" fillId="39" borderId="136" xfId="0" applyFont="1" applyFill="1" applyBorder="1" applyAlignment="1">
      <alignment horizontal="center"/>
    </xf>
    <xf numFmtId="0" fontId="7" fillId="39" borderId="137" xfId="0" applyFont="1" applyFill="1" applyBorder="1" applyAlignment="1">
      <alignment horizontal="center"/>
    </xf>
    <xf numFmtId="0" fontId="7" fillId="0" borderId="97" xfId="0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104" xfId="0" applyNumberFormat="1" applyFont="1" applyBorder="1" applyAlignment="1">
      <alignment horizontal="center" vertical="center" wrapText="1"/>
    </xf>
    <xf numFmtId="1" fontId="17" fillId="37" borderId="138" xfId="0" applyNumberFormat="1" applyFont="1" applyFill="1" applyBorder="1" applyAlignment="1">
      <alignment horizontal="center" vertical="center" wrapText="1"/>
    </xf>
    <xf numFmtId="0" fontId="23" fillId="37" borderId="139" xfId="0" applyFont="1" applyFill="1" applyBorder="1" applyAlignment="1">
      <alignment horizontal="center" vertical="center"/>
    </xf>
    <xf numFmtId="1" fontId="17" fillId="37" borderId="140" xfId="0" applyNumberFormat="1" applyFont="1" applyFill="1" applyBorder="1" applyAlignment="1">
      <alignment horizontal="center" vertical="center" wrapText="1"/>
    </xf>
    <xf numFmtId="0" fontId="23" fillId="37" borderId="141" xfId="0" applyFont="1" applyFill="1" applyBorder="1" applyAlignment="1">
      <alignment horizontal="center" vertical="center"/>
    </xf>
    <xf numFmtId="0" fontId="15" fillId="45" borderId="55" xfId="0" applyFont="1" applyFill="1" applyBorder="1" applyAlignment="1">
      <alignment horizontal="center" vertical="center" wrapText="1"/>
    </xf>
    <xf numFmtId="0" fontId="0" fillId="45" borderId="96" xfId="0" applyFont="1" applyFill="1" applyBorder="1" applyAlignment="1">
      <alignment horizontal="center" vertical="center" wrapText="1"/>
    </xf>
    <xf numFmtId="49" fontId="5" fillId="45" borderId="33" xfId="0" applyNumberFormat="1" applyFont="1" applyFill="1" applyBorder="1" applyAlignment="1">
      <alignment horizontal="center" vertical="center" wrapText="1"/>
    </xf>
    <xf numFmtId="0" fontId="0" fillId="45" borderId="142" xfId="0" applyNumberFormat="1" applyFont="1" applyFill="1" applyBorder="1" applyAlignment="1">
      <alignment horizontal="center" vertical="center" wrapText="1"/>
    </xf>
    <xf numFmtId="49" fontId="5" fillId="45" borderId="104" xfId="0" applyNumberFormat="1" applyFont="1" applyFill="1" applyBorder="1" applyAlignment="1">
      <alignment horizontal="center" vertical="center" wrapText="1"/>
    </xf>
    <xf numFmtId="0" fontId="5" fillId="45" borderId="143" xfId="0" applyNumberFormat="1" applyFont="1" applyFill="1" applyBorder="1" applyAlignment="1">
      <alignment horizontal="center" vertical="center" wrapText="1"/>
    </xf>
    <xf numFmtId="0" fontId="7" fillId="49" borderId="144" xfId="0" applyFont="1" applyFill="1" applyBorder="1" applyAlignment="1">
      <alignment horizontal="center" vertical="center"/>
    </xf>
    <xf numFmtId="0" fontId="7" fillId="49" borderId="145" xfId="0" applyFont="1" applyFill="1" applyBorder="1" applyAlignment="1">
      <alignment horizontal="center" vertical="center"/>
    </xf>
    <xf numFmtId="0" fontId="7" fillId="11" borderId="144" xfId="0" applyFont="1" applyFill="1" applyBorder="1" applyAlignment="1">
      <alignment horizontal="center" vertical="center"/>
    </xf>
    <xf numFmtId="0" fontId="0" fillId="11" borderId="145" xfId="0" applyFont="1" applyFill="1" applyBorder="1" applyAlignment="1">
      <alignment horizontal="center" vertical="center"/>
    </xf>
    <xf numFmtId="0" fontId="15" fillId="45" borderId="54" xfId="0" applyFont="1" applyFill="1" applyBorder="1" applyAlignment="1">
      <alignment horizontal="center" vertical="center" wrapText="1"/>
    </xf>
    <xf numFmtId="0" fontId="0" fillId="45" borderId="106" xfId="0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7" fillId="42" borderId="144" xfId="0" applyFont="1" applyFill="1" applyBorder="1" applyAlignment="1">
      <alignment horizontal="center" vertical="center"/>
    </xf>
    <xf numFmtId="0" fontId="0" fillId="42" borderId="145" xfId="0" applyFont="1" applyFill="1" applyBorder="1" applyAlignment="1">
      <alignment horizontal="center" vertical="center"/>
    </xf>
    <xf numFmtId="0" fontId="7" fillId="43" borderId="144" xfId="0" applyFont="1" applyFill="1" applyBorder="1" applyAlignment="1">
      <alignment horizontal="center" vertical="center"/>
    </xf>
    <xf numFmtId="0" fontId="0" fillId="43" borderId="145" xfId="0" applyFont="1" applyFill="1" applyBorder="1" applyAlignment="1">
      <alignment/>
    </xf>
    <xf numFmtId="0" fontId="17" fillId="34" borderId="144" xfId="0" applyFont="1" applyFill="1" applyBorder="1" applyAlignment="1">
      <alignment horizontal="center" vertical="center"/>
    </xf>
    <xf numFmtId="0" fontId="24" fillId="34" borderId="145" xfId="0" applyFont="1" applyFill="1" applyBorder="1" applyAlignment="1">
      <alignment/>
    </xf>
    <xf numFmtId="0" fontId="24" fillId="34" borderId="144" xfId="0" applyFont="1" applyFill="1" applyBorder="1" applyAlignment="1">
      <alignment/>
    </xf>
    <xf numFmtId="1" fontId="17" fillId="37" borderId="146" xfId="0" applyNumberFormat="1" applyFont="1" applyFill="1" applyBorder="1" applyAlignment="1">
      <alignment horizontal="center" vertical="center" wrapText="1"/>
    </xf>
    <xf numFmtId="0" fontId="23" fillId="37" borderId="99" xfId="0" applyFont="1" applyFill="1" applyBorder="1" applyAlignment="1">
      <alignment horizontal="center" vertical="center"/>
    </xf>
    <xf numFmtId="0" fontId="7" fillId="8" borderId="100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7" fillId="45" borderId="100" xfId="0" applyFont="1" applyFill="1" applyBorder="1" applyAlignment="1">
      <alignment horizontal="center" vertical="center"/>
    </xf>
    <xf numFmtId="0" fontId="1" fillId="45" borderId="75" xfId="0" applyFont="1" applyFill="1" applyBorder="1" applyAlignment="1">
      <alignment horizontal="center" vertical="center"/>
    </xf>
    <xf numFmtId="0" fontId="1" fillId="45" borderId="109" xfId="0" applyFont="1" applyFill="1" applyBorder="1" applyAlignment="1">
      <alignment horizontal="center" vertical="center"/>
    </xf>
    <xf numFmtId="0" fontId="13" fillId="45" borderId="100" xfId="0" applyFont="1" applyFill="1" applyBorder="1" applyAlignment="1">
      <alignment horizontal="center" vertical="center"/>
    </xf>
    <xf numFmtId="0" fontId="13" fillId="45" borderId="75" xfId="0" applyFont="1" applyFill="1" applyBorder="1" applyAlignment="1">
      <alignment horizontal="center" vertical="center"/>
    </xf>
    <xf numFmtId="0" fontId="13" fillId="45" borderId="128" xfId="0" applyFont="1" applyFill="1" applyBorder="1" applyAlignment="1">
      <alignment horizontal="center" vertical="center"/>
    </xf>
    <xf numFmtId="0" fontId="7" fillId="45" borderId="97" xfId="0" applyFont="1" applyFill="1" applyBorder="1" applyAlignment="1">
      <alignment horizontal="center" vertical="center" wrapText="1"/>
    </xf>
    <xf numFmtId="0" fontId="0" fillId="45" borderId="60" xfId="0" applyFont="1" applyFill="1" applyBorder="1" applyAlignment="1">
      <alignment/>
    </xf>
    <xf numFmtId="0" fontId="7" fillId="19" borderId="97" xfId="0" applyFont="1" applyFill="1" applyBorder="1" applyAlignment="1">
      <alignment horizontal="center" vertical="center" wrapText="1"/>
    </xf>
    <xf numFmtId="0" fontId="7" fillId="19" borderId="33" xfId="0" applyFont="1" applyFill="1" applyBorder="1" applyAlignment="1">
      <alignment horizontal="center" vertical="center" wrapText="1"/>
    </xf>
    <xf numFmtId="0" fontId="7" fillId="19" borderId="104" xfId="0" applyFont="1" applyFill="1" applyBorder="1" applyAlignment="1">
      <alignment horizontal="center" vertical="center" wrapText="1"/>
    </xf>
    <xf numFmtId="0" fontId="5" fillId="19" borderId="147" xfId="0" applyFont="1" applyFill="1" applyBorder="1" applyAlignment="1">
      <alignment/>
    </xf>
    <xf numFmtId="0" fontId="5" fillId="19" borderId="69" xfId="0" applyFont="1" applyFill="1" applyBorder="1" applyAlignment="1">
      <alignment/>
    </xf>
    <xf numFmtId="0" fontId="7" fillId="16" borderId="97" xfId="0" applyFont="1" applyFill="1" applyBorder="1" applyAlignment="1">
      <alignment horizontal="center" vertical="center" wrapText="1"/>
    </xf>
    <xf numFmtId="0" fontId="7" fillId="16" borderId="33" xfId="0" applyFont="1" applyFill="1" applyBorder="1" applyAlignment="1">
      <alignment horizontal="center" vertical="center" wrapText="1"/>
    </xf>
    <xf numFmtId="0" fontId="7" fillId="16" borderId="104" xfId="0" applyFont="1" applyFill="1" applyBorder="1" applyAlignment="1">
      <alignment horizontal="center" vertical="center" wrapText="1"/>
    </xf>
    <xf numFmtId="0" fontId="5" fillId="16" borderId="107" xfId="0" applyFont="1" applyFill="1" applyBorder="1" applyAlignment="1">
      <alignment/>
    </xf>
    <xf numFmtId="0" fontId="5" fillId="16" borderId="35" xfId="0" applyFont="1" applyFill="1" applyBorder="1" applyAlignment="1">
      <alignment/>
    </xf>
    <xf numFmtId="0" fontId="5" fillId="16" borderId="23" xfId="0" applyFont="1" applyFill="1" applyBorder="1" applyAlignment="1">
      <alignment/>
    </xf>
    <xf numFmtId="0" fontId="1" fillId="41" borderId="148" xfId="0" applyFont="1" applyFill="1" applyBorder="1" applyAlignment="1">
      <alignment horizontal="center" vertical="center"/>
    </xf>
    <xf numFmtId="0" fontId="1" fillId="41" borderId="15" xfId="0" applyFont="1" applyFill="1" applyBorder="1" applyAlignment="1">
      <alignment horizontal="center" vertical="center"/>
    </xf>
    <xf numFmtId="0" fontId="1" fillId="42" borderId="149" xfId="0" applyFont="1" applyFill="1" applyBorder="1" applyAlignment="1">
      <alignment horizontal="center" vertical="center"/>
    </xf>
    <xf numFmtId="0" fontId="1" fillId="42" borderId="150" xfId="0" applyFont="1" applyFill="1" applyBorder="1" applyAlignment="1">
      <alignment horizontal="center" vertical="center"/>
    </xf>
    <xf numFmtId="0" fontId="7" fillId="39" borderId="114" xfId="0" applyFont="1" applyFill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7" fillId="39" borderId="89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 wrapText="1"/>
    </xf>
    <xf numFmtId="0" fontId="7" fillId="39" borderId="90" xfId="0" applyFont="1" applyFill="1" applyBorder="1" applyAlignment="1">
      <alignment horizontal="center" vertical="center" wrapText="1"/>
    </xf>
    <xf numFmtId="0" fontId="7" fillId="39" borderId="117" xfId="0" applyFont="1" applyFill="1" applyBorder="1" applyAlignment="1">
      <alignment horizontal="center" vertical="center" wrapText="1"/>
    </xf>
    <xf numFmtId="0" fontId="7" fillId="39" borderId="118" xfId="0" applyFont="1" applyFill="1" applyBorder="1" applyAlignment="1">
      <alignment horizontal="center" vertical="center" wrapText="1"/>
    </xf>
    <xf numFmtId="0" fontId="7" fillId="39" borderId="119" xfId="0" applyFont="1" applyFill="1" applyBorder="1" applyAlignment="1">
      <alignment horizontal="center" vertical="center" wrapText="1"/>
    </xf>
    <xf numFmtId="0" fontId="7" fillId="39" borderId="120" xfId="0" applyFont="1" applyFill="1" applyBorder="1" applyAlignment="1">
      <alignment horizontal="center" vertical="center"/>
    </xf>
    <xf numFmtId="0" fontId="7" fillId="39" borderId="121" xfId="0" applyFont="1" applyFill="1" applyBorder="1" applyAlignment="1">
      <alignment horizontal="center" vertical="center"/>
    </xf>
    <xf numFmtId="0" fontId="7" fillId="45" borderId="151" xfId="0" applyFont="1" applyFill="1" applyBorder="1" applyAlignment="1">
      <alignment horizontal="center" vertical="center" textRotation="90" wrapText="1"/>
    </xf>
    <xf numFmtId="0" fontId="7" fillId="45" borderId="152" xfId="0" applyFont="1" applyFill="1" applyBorder="1" applyAlignment="1">
      <alignment horizontal="center" vertical="center" textRotation="90" wrapText="1"/>
    </xf>
    <xf numFmtId="0" fontId="7" fillId="45" borderId="89" xfId="0" applyFont="1" applyFill="1" applyBorder="1" applyAlignment="1">
      <alignment horizontal="center" vertical="center" textRotation="90" wrapText="1"/>
    </xf>
    <xf numFmtId="0" fontId="7" fillId="45" borderId="0" xfId="0" applyFont="1" applyFill="1" applyBorder="1" applyAlignment="1">
      <alignment horizontal="center" vertical="center" textRotation="90" wrapText="1"/>
    </xf>
    <xf numFmtId="0" fontId="7" fillId="45" borderId="153" xfId="0" applyFont="1" applyFill="1" applyBorder="1" applyAlignment="1">
      <alignment horizontal="center" vertical="center" textRotation="90" wrapText="1"/>
    </xf>
    <xf numFmtId="0" fontId="7" fillId="45" borderId="154" xfId="0" applyFont="1" applyFill="1" applyBorder="1" applyAlignment="1">
      <alignment horizontal="center" vertical="center" textRotation="90" wrapText="1"/>
    </xf>
    <xf numFmtId="0" fontId="1" fillId="46" borderId="155" xfId="0" applyFont="1" applyFill="1" applyBorder="1" applyAlignment="1">
      <alignment horizontal="center" vertical="center"/>
    </xf>
    <xf numFmtId="0" fontId="1" fillId="46" borderId="156" xfId="0" applyFont="1" applyFill="1" applyBorder="1" applyAlignment="1">
      <alignment horizontal="center" vertical="center"/>
    </xf>
    <xf numFmtId="0" fontId="1" fillId="34" borderId="14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11" borderId="148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21" fillId="0" borderId="157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/>
    </xf>
    <xf numFmtId="0" fontId="7" fillId="39" borderId="127" xfId="0" applyFont="1" applyFill="1" applyBorder="1" applyAlignment="1">
      <alignment horizontal="center" vertical="center"/>
    </xf>
    <xf numFmtId="1" fontId="5" fillId="0" borderId="49" xfId="0" applyNumberFormat="1" applyFont="1" applyBorder="1" applyAlignment="1">
      <alignment horizontal="center" vertical="center"/>
    </xf>
    <xf numFmtId="1" fontId="5" fillId="0" borderId="122" xfId="0" applyNumberFormat="1" applyFont="1" applyBorder="1" applyAlignment="1">
      <alignment horizontal="center" vertical="center"/>
    </xf>
    <xf numFmtId="1" fontId="5" fillId="0" borderId="123" xfId="0" applyNumberFormat="1" applyFont="1" applyBorder="1" applyAlignment="1">
      <alignment horizontal="center" vertical="center"/>
    </xf>
    <xf numFmtId="1" fontId="5" fillId="0" borderId="125" xfId="0" applyNumberFormat="1" applyFont="1" applyBorder="1" applyAlignment="1">
      <alignment horizontal="center" vertical="center"/>
    </xf>
    <xf numFmtId="1" fontId="5" fillId="0" borderId="113" xfId="0" applyNumberFormat="1" applyFont="1" applyBorder="1" applyAlignment="1">
      <alignment horizontal="center" vertical="center"/>
    </xf>
    <xf numFmtId="1" fontId="5" fillId="0" borderId="124" xfId="0" applyNumberFormat="1" applyFont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5" fillId="0" borderId="122" xfId="0" applyNumberFormat="1" applyFont="1" applyBorder="1" applyAlignment="1">
      <alignment horizontal="center" vertical="center"/>
    </xf>
    <xf numFmtId="0" fontId="5" fillId="0" borderId="123" xfId="0" applyNumberFormat="1" applyFont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/>
    </xf>
    <xf numFmtId="0" fontId="5" fillId="0" borderId="124" xfId="0" applyNumberFormat="1" applyFont="1" applyBorder="1" applyAlignment="1">
      <alignment horizontal="center" vertical="center"/>
    </xf>
    <xf numFmtId="0" fontId="7" fillId="2" borderId="158" xfId="0" applyFont="1" applyFill="1" applyBorder="1" applyAlignment="1">
      <alignment horizontal="center" vertical="center"/>
    </xf>
    <xf numFmtId="0" fontId="7" fillId="2" borderId="159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7" fillId="43" borderId="97" xfId="0" applyFont="1" applyFill="1" applyBorder="1" applyAlignment="1">
      <alignment horizontal="center" vertical="center"/>
    </xf>
    <xf numFmtId="0" fontId="7" fillId="43" borderId="60" xfId="0" applyFont="1" applyFill="1" applyBorder="1" applyAlignment="1">
      <alignment horizontal="center" vertical="center"/>
    </xf>
    <xf numFmtId="0" fontId="7" fillId="43" borderId="104" xfId="0" applyFont="1" applyFill="1" applyBorder="1" applyAlignment="1">
      <alignment horizontal="center" vertical="center"/>
    </xf>
    <xf numFmtId="0" fontId="7" fillId="43" borderId="143" xfId="0" applyFont="1" applyFill="1" applyBorder="1" applyAlignment="1">
      <alignment horizontal="center" vertical="center"/>
    </xf>
    <xf numFmtId="165" fontId="7" fillId="48" borderId="48" xfId="0" applyNumberFormat="1" applyFont="1" applyFill="1" applyBorder="1" applyAlignment="1">
      <alignment horizontal="center" vertical="center"/>
    </xf>
    <xf numFmtId="165" fontId="7" fillId="48" borderId="160" xfId="0" applyNumberFormat="1" applyFont="1" applyFill="1" applyBorder="1" applyAlignment="1">
      <alignment horizontal="center" vertical="center"/>
    </xf>
    <xf numFmtId="0" fontId="7" fillId="33" borderId="161" xfId="0" applyFont="1" applyFill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/>
    </xf>
    <xf numFmtId="165" fontId="5" fillId="47" borderId="162" xfId="0" applyNumberFormat="1" applyFont="1" applyFill="1" applyBorder="1" applyAlignment="1">
      <alignment horizontal="center" vertical="center"/>
    </xf>
    <xf numFmtId="165" fontId="5" fillId="47" borderId="163" xfId="0" applyNumberFormat="1" applyFont="1" applyFill="1" applyBorder="1" applyAlignment="1">
      <alignment horizontal="center" vertical="center"/>
    </xf>
    <xf numFmtId="0" fontId="17" fillId="34" borderId="97" xfId="0" applyFont="1" applyFill="1" applyBorder="1" applyAlignment="1">
      <alignment horizontal="center" vertical="center"/>
    </xf>
    <xf numFmtId="0" fontId="17" fillId="34" borderId="60" xfId="0" applyFont="1" applyFill="1" applyBorder="1" applyAlignment="1">
      <alignment horizontal="center" vertical="center"/>
    </xf>
    <xf numFmtId="0" fontId="17" fillId="34" borderId="104" xfId="0" applyFont="1" applyFill="1" applyBorder="1" applyAlignment="1">
      <alignment horizontal="center" vertical="center"/>
    </xf>
    <xf numFmtId="0" fontId="17" fillId="34" borderId="143" xfId="0" applyFont="1" applyFill="1" applyBorder="1" applyAlignment="1">
      <alignment horizontal="center" vertical="center"/>
    </xf>
    <xf numFmtId="1" fontId="17" fillId="19" borderId="63" xfId="0" applyNumberFormat="1" applyFont="1" applyFill="1" applyBorder="1" applyAlignment="1">
      <alignment horizontal="center" vertical="center" wrapText="1"/>
    </xf>
    <xf numFmtId="1" fontId="17" fillId="19" borderId="164" xfId="0" applyNumberFormat="1" applyFont="1" applyFill="1" applyBorder="1" applyAlignment="1">
      <alignment horizontal="center" vertical="center" wrapText="1"/>
    </xf>
    <xf numFmtId="1" fontId="17" fillId="19" borderId="165" xfId="0" applyNumberFormat="1" applyFont="1" applyFill="1" applyBorder="1" applyAlignment="1">
      <alignment horizontal="center" vertical="center" wrapText="1"/>
    </xf>
    <xf numFmtId="1" fontId="17" fillId="16" borderId="63" xfId="0" applyNumberFormat="1" applyFont="1" applyFill="1" applyBorder="1" applyAlignment="1">
      <alignment horizontal="center" vertical="center" wrapText="1"/>
    </xf>
    <xf numFmtId="1" fontId="17" fillId="16" borderId="164" xfId="0" applyNumberFormat="1" applyFont="1" applyFill="1" applyBorder="1" applyAlignment="1">
      <alignment horizontal="center" vertical="center" wrapText="1"/>
    </xf>
    <xf numFmtId="1" fontId="17" fillId="16" borderId="165" xfId="0" applyNumberFormat="1" applyFont="1" applyFill="1" applyBorder="1" applyAlignment="1">
      <alignment horizontal="center" vertical="center" wrapText="1"/>
    </xf>
    <xf numFmtId="165" fontId="5" fillId="0" borderId="43" xfId="0" applyNumberFormat="1" applyFont="1" applyBorder="1" applyAlignment="1">
      <alignment horizontal="center" vertical="center"/>
    </xf>
    <xf numFmtId="165" fontId="5" fillId="0" borderId="166" xfId="0" applyNumberFormat="1" applyFont="1" applyBorder="1" applyAlignment="1">
      <alignment horizontal="center" vertical="center"/>
    </xf>
    <xf numFmtId="165" fontId="5" fillId="0" borderId="65" xfId="0" applyNumberFormat="1" applyFont="1" applyBorder="1" applyAlignment="1">
      <alignment horizontal="center" vertical="center"/>
    </xf>
    <xf numFmtId="0" fontId="25" fillId="45" borderId="102" xfId="0" applyFont="1" applyFill="1" applyBorder="1" applyAlignment="1">
      <alignment horizontal="center" vertical="center" wrapText="1"/>
    </xf>
    <xf numFmtId="0" fontId="25" fillId="45" borderId="167" xfId="0" applyFont="1" applyFill="1" applyBorder="1" applyAlignment="1">
      <alignment horizontal="center" vertical="center" wrapText="1"/>
    </xf>
    <xf numFmtId="0" fontId="25" fillId="45" borderId="103" xfId="0" applyFont="1" applyFill="1" applyBorder="1" applyAlignment="1">
      <alignment horizontal="center" vertical="center" wrapText="1"/>
    </xf>
    <xf numFmtId="49" fontId="5" fillId="45" borderId="142" xfId="0" applyNumberFormat="1" applyFont="1" applyFill="1" applyBorder="1" applyAlignment="1">
      <alignment horizontal="center" vertical="center" wrapText="1"/>
    </xf>
    <xf numFmtId="49" fontId="5" fillId="45" borderId="143" xfId="0" applyNumberFormat="1" applyFont="1" applyFill="1" applyBorder="1" applyAlignment="1">
      <alignment horizontal="center" vertical="center" wrapText="1"/>
    </xf>
    <xf numFmtId="0" fontId="7" fillId="49" borderId="145" xfId="0" applyFont="1" applyFill="1" applyBorder="1" applyAlignment="1">
      <alignment horizontal="center" vertical="center"/>
    </xf>
    <xf numFmtId="0" fontId="7" fillId="11" borderId="97" xfId="0" applyFont="1" applyFill="1" applyBorder="1" applyAlignment="1">
      <alignment horizontal="center" vertical="center"/>
    </xf>
    <xf numFmtId="0" fontId="7" fillId="11" borderId="60" xfId="0" applyFont="1" applyFill="1" applyBorder="1" applyAlignment="1">
      <alignment horizontal="center" vertical="center"/>
    </xf>
    <xf numFmtId="0" fontId="7" fillId="11" borderId="104" xfId="0" applyFont="1" applyFill="1" applyBorder="1" applyAlignment="1">
      <alignment horizontal="center" vertical="center"/>
    </xf>
    <xf numFmtId="0" fontId="7" fillId="11" borderId="143" xfId="0" applyFont="1" applyFill="1" applyBorder="1" applyAlignment="1">
      <alignment horizontal="center" vertical="center"/>
    </xf>
    <xf numFmtId="0" fontId="7" fillId="7" borderId="74" xfId="0" applyFont="1" applyFill="1" applyBorder="1" applyAlignment="1">
      <alignment horizontal="center" vertical="center"/>
    </xf>
    <xf numFmtId="0" fontId="7" fillId="7" borderId="16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123" xfId="0" applyFont="1" applyFill="1" applyBorder="1" applyAlignment="1">
      <alignment horizontal="center" vertical="center"/>
    </xf>
    <xf numFmtId="0" fontId="7" fillId="7" borderId="169" xfId="0" applyFont="1" applyFill="1" applyBorder="1" applyAlignment="1">
      <alignment horizontal="center" vertical="center"/>
    </xf>
    <xf numFmtId="0" fontId="7" fillId="7" borderId="170" xfId="0" applyFont="1" applyFill="1" applyBorder="1" applyAlignment="1">
      <alignment horizontal="center" vertical="center"/>
    </xf>
    <xf numFmtId="0" fontId="7" fillId="7" borderId="158" xfId="0" applyFont="1" applyFill="1" applyBorder="1" applyAlignment="1">
      <alignment horizontal="center" vertical="center"/>
    </xf>
    <xf numFmtId="0" fontId="7" fillId="7" borderId="159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7" fillId="4" borderId="16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13" fillId="8" borderId="97" xfId="0" applyFont="1" applyFill="1" applyBorder="1" applyAlignment="1">
      <alignment horizontal="center" vertical="center" textRotation="90" wrapText="1"/>
    </xf>
    <xf numFmtId="0" fontId="13" fillId="8" borderId="33" xfId="0" applyFont="1" applyFill="1" applyBorder="1" applyAlignment="1">
      <alignment horizontal="center" vertical="center" textRotation="90" wrapText="1"/>
    </xf>
    <xf numFmtId="0" fontId="13" fillId="8" borderId="104" xfId="0" applyFont="1" applyFill="1" applyBorder="1" applyAlignment="1">
      <alignment horizontal="center" vertical="center" textRotation="90" wrapText="1"/>
    </xf>
    <xf numFmtId="0" fontId="7" fillId="45" borderId="100" xfId="0" applyFont="1" applyFill="1" applyBorder="1" applyAlignment="1">
      <alignment horizontal="center" vertical="center"/>
    </xf>
    <xf numFmtId="0" fontId="7" fillId="45" borderId="75" xfId="0" applyFont="1" applyFill="1" applyBorder="1" applyAlignment="1">
      <alignment horizontal="center" vertical="center"/>
    </xf>
    <xf numFmtId="0" fontId="7" fillId="45" borderId="109" xfId="0" applyFont="1" applyFill="1" applyBorder="1" applyAlignment="1">
      <alignment horizontal="center" vertical="center"/>
    </xf>
    <xf numFmtId="0" fontId="15" fillId="45" borderId="54" xfId="0" applyFont="1" applyFill="1" applyBorder="1" applyAlignment="1">
      <alignment horizontal="center" vertical="center" wrapText="1"/>
    </xf>
    <xf numFmtId="0" fontId="15" fillId="45" borderId="106" xfId="0" applyFont="1" applyFill="1" applyBorder="1" applyAlignment="1">
      <alignment horizontal="center" vertical="center" wrapText="1"/>
    </xf>
    <xf numFmtId="0" fontId="15" fillId="45" borderId="102" xfId="0" applyFont="1" applyFill="1" applyBorder="1" applyAlignment="1">
      <alignment horizontal="center" vertical="center" wrapText="1"/>
    </xf>
    <xf numFmtId="0" fontId="15" fillId="45" borderId="167" xfId="0" applyFont="1" applyFill="1" applyBorder="1" applyAlignment="1">
      <alignment horizontal="center" vertical="center" wrapText="1"/>
    </xf>
    <xf numFmtId="0" fontId="13" fillId="45" borderId="100" xfId="0" applyFont="1" applyFill="1" applyBorder="1" applyAlignment="1">
      <alignment horizontal="center" vertical="center"/>
    </xf>
    <xf numFmtId="0" fontId="13" fillId="45" borderId="75" xfId="0" applyFont="1" applyFill="1" applyBorder="1" applyAlignment="1">
      <alignment horizontal="center" vertical="center"/>
    </xf>
    <xf numFmtId="0" fontId="13" fillId="45" borderId="128" xfId="0" applyFont="1" applyFill="1" applyBorder="1" applyAlignment="1">
      <alignment horizontal="center" vertical="center"/>
    </xf>
    <xf numFmtId="0" fontId="7" fillId="45" borderId="97" xfId="0" applyFont="1" applyFill="1" applyBorder="1" applyAlignment="1">
      <alignment horizontal="center" vertical="center" wrapText="1"/>
    </xf>
    <xf numFmtId="0" fontId="7" fillId="45" borderId="60" xfId="0" applyFont="1" applyFill="1" applyBorder="1" applyAlignment="1">
      <alignment horizontal="center" vertical="center" wrapText="1"/>
    </xf>
    <xf numFmtId="0" fontId="13" fillId="19" borderId="97" xfId="0" applyFont="1" applyFill="1" applyBorder="1" applyAlignment="1">
      <alignment horizontal="center" vertical="center" textRotation="90" wrapText="1"/>
    </xf>
    <xf numFmtId="0" fontId="13" fillId="19" borderId="33" xfId="0" applyFont="1" applyFill="1" applyBorder="1" applyAlignment="1">
      <alignment horizontal="center" vertical="center" textRotation="90" wrapText="1"/>
    </xf>
    <xf numFmtId="0" fontId="13" fillId="19" borderId="104" xfId="0" applyFont="1" applyFill="1" applyBorder="1" applyAlignment="1">
      <alignment horizontal="center" vertical="center" textRotation="90" wrapText="1"/>
    </xf>
    <xf numFmtId="0" fontId="5" fillId="19" borderId="147" xfId="0" applyFont="1" applyFill="1" applyBorder="1" applyAlignment="1">
      <alignment/>
    </xf>
    <xf numFmtId="0" fontId="5" fillId="19" borderId="69" xfId="0" applyFont="1" applyFill="1" applyBorder="1" applyAlignment="1">
      <alignment/>
    </xf>
    <xf numFmtId="0" fontId="13" fillId="16" borderId="97" xfId="0" applyFont="1" applyFill="1" applyBorder="1" applyAlignment="1">
      <alignment horizontal="center" vertical="center" textRotation="90" wrapText="1"/>
    </xf>
    <xf numFmtId="0" fontId="13" fillId="16" borderId="33" xfId="0" applyFont="1" applyFill="1" applyBorder="1" applyAlignment="1">
      <alignment horizontal="center" vertical="center" textRotation="90" wrapText="1"/>
    </xf>
    <xf numFmtId="0" fontId="13" fillId="16" borderId="104" xfId="0" applyFont="1" applyFill="1" applyBorder="1" applyAlignment="1">
      <alignment horizontal="center" vertical="center" textRotation="90" wrapText="1"/>
    </xf>
    <xf numFmtId="0" fontId="5" fillId="16" borderId="147" xfId="0" applyFont="1" applyFill="1" applyBorder="1" applyAlignment="1">
      <alignment horizontal="center"/>
    </xf>
    <xf numFmtId="0" fontId="5" fillId="16" borderId="69" xfId="0" applyFont="1" applyFill="1" applyBorder="1" applyAlignment="1">
      <alignment horizontal="center"/>
    </xf>
    <xf numFmtId="0" fontId="7" fillId="4" borderId="158" xfId="0" applyFont="1" applyFill="1" applyBorder="1" applyAlignment="1">
      <alignment horizontal="center" vertical="center"/>
    </xf>
    <xf numFmtId="0" fontId="7" fillId="4" borderId="15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24" fillId="34" borderId="145" xfId="0" applyFont="1" applyFill="1" applyBorder="1" applyAlignment="1">
      <alignment/>
    </xf>
    <xf numFmtId="0" fontId="24" fillId="34" borderId="144" xfId="0" applyFont="1" applyFill="1" applyBorder="1" applyAlignment="1">
      <alignment/>
    </xf>
    <xf numFmtId="0" fontId="1" fillId="45" borderId="167" xfId="0" applyFont="1" applyFill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/>
    </xf>
    <xf numFmtId="0" fontId="0" fillId="45" borderId="142" xfId="0" applyNumberFormat="1" applyFont="1" applyFill="1" applyBorder="1" applyAlignment="1">
      <alignment horizontal="center" vertical="center" wrapText="1"/>
    </xf>
    <xf numFmtId="0" fontId="5" fillId="45" borderId="143" xfId="0" applyNumberFormat="1" applyFont="1" applyFill="1" applyBorder="1" applyAlignment="1">
      <alignment horizontal="center" vertical="center" wrapText="1"/>
    </xf>
    <xf numFmtId="0" fontId="13" fillId="8" borderId="33" xfId="0" applyFont="1" applyFill="1" applyBorder="1" applyAlignment="1">
      <alignment horizontal="center" vertical="center" textRotation="90" wrapText="1"/>
    </xf>
    <xf numFmtId="0" fontId="13" fillId="8" borderId="104" xfId="0" applyFont="1" applyFill="1" applyBorder="1" applyAlignment="1">
      <alignment horizontal="center" vertical="center" textRotation="90" wrapText="1"/>
    </xf>
    <xf numFmtId="0" fontId="1" fillId="45" borderId="75" xfId="0" applyFont="1" applyFill="1" applyBorder="1" applyAlignment="1">
      <alignment horizontal="center" vertical="center"/>
    </xf>
    <xf numFmtId="0" fontId="1" fillId="45" borderId="109" xfId="0" applyFont="1" applyFill="1" applyBorder="1" applyAlignment="1">
      <alignment horizontal="center" vertical="center"/>
    </xf>
    <xf numFmtId="0" fontId="0" fillId="45" borderId="106" xfId="0" applyFont="1" applyFill="1" applyBorder="1" applyAlignment="1">
      <alignment horizontal="center" vertical="center" wrapText="1"/>
    </xf>
    <xf numFmtId="0" fontId="15" fillId="45" borderId="55" xfId="0" applyFont="1" applyFill="1" applyBorder="1" applyAlignment="1">
      <alignment horizontal="center" vertical="center" wrapText="1"/>
    </xf>
    <xf numFmtId="0" fontId="0" fillId="45" borderId="96" xfId="0" applyFont="1" applyFill="1" applyBorder="1" applyAlignment="1">
      <alignment horizontal="center" vertical="center" wrapText="1"/>
    </xf>
    <xf numFmtId="0" fontId="0" fillId="45" borderId="60" xfId="0" applyFont="1" applyFill="1" applyBorder="1" applyAlignment="1">
      <alignment/>
    </xf>
    <xf numFmtId="0" fontId="5" fillId="16" borderId="107" xfId="0" applyFont="1" applyFill="1" applyBorder="1" applyAlignment="1">
      <alignment horizontal="center"/>
    </xf>
    <xf numFmtId="0" fontId="7" fillId="45" borderId="151" xfId="0" applyFont="1" applyFill="1" applyBorder="1" applyAlignment="1">
      <alignment horizontal="center" vertical="center" wrapText="1"/>
    </xf>
    <xf numFmtId="0" fontId="7" fillId="45" borderId="171" xfId="0" applyFont="1" applyFill="1" applyBorder="1" applyAlignment="1">
      <alignment horizontal="center" vertical="center" wrapText="1"/>
    </xf>
    <xf numFmtId="0" fontId="7" fillId="45" borderId="89" xfId="0" applyFont="1" applyFill="1" applyBorder="1" applyAlignment="1">
      <alignment horizontal="center" vertical="center" wrapText="1"/>
    </xf>
    <xf numFmtId="0" fontId="7" fillId="45" borderId="90" xfId="0" applyFont="1" applyFill="1" applyBorder="1" applyAlignment="1">
      <alignment horizontal="center" vertical="center" wrapText="1"/>
    </xf>
    <xf numFmtId="0" fontId="7" fillId="45" borderId="153" xfId="0" applyFont="1" applyFill="1" applyBorder="1" applyAlignment="1">
      <alignment horizontal="center" vertical="center" wrapText="1"/>
    </xf>
    <xf numFmtId="0" fontId="7" fillId="45" borderId="172" xfId="0" applyFont="1" applyFill="1" applyBorder="1" applyAlignment="1">
      <alignment horizontal="center" vertical="center" wrapText="1"/>
    </xf>
    <xf numFmtId="0" fontId="1" fillId="34" borderId="155" xfId="0" applyFont="1" applyFill="1" applyBorder="1" applyAlignment="1">
      <alignment horizontal="center" vertical="center"/>
    </xf>
    <xf numFmtId="0" fontId="1" fillId="34" borderId="156" xfId="0" applyFont="1" applyFill="1" applyBorder="1" applyAlignment="1">
      <alignment horizontal="center" vertical="center"/>
    </xf>
    <xf numFmtId="0" fontId="5" fillId="34" borderId="173" xfId="0" applyNumberFormat="1" applyFont="1" applyFill="1" applyBorder="1" applyAlignment="1">
      <alignment horizontal="center" vertical="center"/>
    </xf>
    <xf numFmtId="0" fontId="5" fillId="34" borderId="174" xfId="0" applyNumberFormat="1" applyFont="1" applyFill="1" applyBorder="1" applyAlignment="1">
      <alignment horizontal="center" vertical="center"/>
    </xf>
    <xf numFmtId="0" fontId="5" fillId="50" borderId="152" xfId="0" applyNumberFormat="1" applyFont="1" applyFill="1" applyBorder="1" applyAlignment="1">
      <alignment horizontal="center" vertical="center"/>
    </xf>
    <xf numFmtId="0" fontId="5" fillId="50" borderId="171" xfId="0" applyNumberFormat="1" applyFont="1" applyFill="1" applyBorder="1" applyAlignment="1">
      <alignment horizontal="center" vertical="center"/>
    </xf>
    <xf numFmtId="0" fontId="5" fillId="50" borderId="0" xfId="0" applyNumberFormat="1" applyFont="1" applyFill="1" applyBorder="1" applyAlignment="1">
      <alignment horizontal="center" vertical="center"/>
    </xf>
    <xf numFmtId="0" fontId="5" fillId="50" borderId="90" xfId="0" applyNumberFormat="1" applyFont="1" applyFill="1" applyBorder="1" applyAlignment="1">
      <alignment horizontal="center" vertical="center"/>
    </xf>
    <xf numFmtId="0" fontId="5" fillId="50" borderId="154" xfId="0" applyNumberFormat="1" applyFont="1" applyFill="1" applyBorder="1" applyAlignment="1">
      <alignment horizontal="center" vertical="center"/>
    </xf>
    <xf numFmtId="0" fontId="5" fillId="50" borderId="172" xfId="0" applyNumberFormat="1" applyFont="1" applyFill="1" applyBorder="1" applyAlignment="1">
      <alignment horizontal="center" vertical="center"/>
    </xf>
    <xf numFmtId="0" fontId="5" fillId="34" borderId="155" xfId="0" applyNumberFormat="1" applyFont="1" applyFill="1" applyBorder="1" applyAlignment="1">
      <alignment horizontal="center" vertical="center" shrinkToFit="1"/>
    </xf>
    <xf numFmtId="0" fontId="5" fillId="34" borderId="148" xfId="0" applyNumberFormat="1" applyFont="1" applyFill="1" applyBorder="1" applyAlignment="1">
      <alignment horizontal="center" vertical="center" shrinkToFit="1"/>
    </xf>
    <xf numFmtId="0" fontId="5" fillId="34" borderId="148" xfId="0" applyNumberFormat="1" applyFont="1" applyFill="1" applyBorder="1" applyAlignment="1">
      <alignment horizontal="center" vertical="center"/>
    </xf>
    <xf numFmtId="0" fontId="5" fillId="34" borderId="149" xfId="0" applyNumberFormat="1" applyFont="1" applyFill="1" applyBorder="1" applyAlignment="1">
      <alignment horizontal="center" vertical="center"/>
    </xf>
    <xf numFmtId="0" fontId="7" fillId="34" borderId="175" xfId="0" applyFont="1" applyFill="1" applyBorder="1" applyAlignment="1">
      <alignment horizontal="center" vertical="center"/>
    </xf>
    <xf numFmtId="0" fontId="7" fillId="34" borderId="176" xfId="0" applyFont="1" applyFill="1" applyBorder="1" applyAlignment="1">
      <alignment horizontal="center" vertical="center"/>
    </xf>
    <xf numFmtId="0" fontId="7" fillId="34" borderId="177" xfId="0" applyFont="1" applyFill="1" applyBorder="1" applyAlignment="1">
      <alignment horizontal="center" vertical="center"/>
    </xf>
    <xf numFmtId="0" fontId="1" fillId="14" borderId="149" xfId="0" applyFont="1" applyFill="1" applyBorder="1" applyAlignment="1">
      <alignment horizontal="center" vertical="center"/>
    </xf>
    <xf numFmtId="0" fontId="1" fillId="14" borderId="150" xfId="0" applyFont="1" applyFill="1" applyBorder="1" applyAlignment="1">
      <alignment horizontal="center" vertical="center"/>
    </xf>
    <xf numFmtId="0" fontId="5" fillId="7" borderId="48" xfId="0" applyNumberFormat="1" applyFont="1" applyFill="1" applyBorder="1" applyAlignment="1">
      <alignment horizontal="center" vertical="center"/>
    </xf>
    <xf numFmtId="0" fontId="5" fillId="7" borderId="136" xfId="0" applyNumberFormat="1" applyFont="1" applyFill="1" applyBorder="1" applyAlignment="1">
      <alignment horizontal="center" vertical="center"/>
    </xf>
    <xf numFmtId="0" fontId="5" fillId="10" borderId="48" xfId="0" applyNumberFormat="1" applyFont="1" applyFill="1" applyBorder="1" applyAlignment="1">
      <alignment horizontal="center" vertical="center"/>
    </xf>
    <xf numFmtId="0" fontId="5" fillId="10" borderId="136" xfId="0" applyNumberFormat="1" applyFont="1" applyFill="1" applyBorder="1" applyAlignment="1">
      <alignment horizontal="center" vertical="center"/>
    </xf>
    <xf numFmtId="0" fontId="5" fillId="51" borderId="178" xfId="0" applyNumberFormat="1" applyFont="1" applyFill="1" applyBorder="1" applyAlignment="1">
      <alignment horizontal="center" vertical="center"/>
    </xf>
    <xf numFmtId="0" fontId="5" fillId="51" borderId="179" xfId="0" applyNumberFormat="1" applyFont="1" applyFill="1" applyBorder="1" applyAlignment="1">
      <alignment horizontal="center" vertical="center"/>
    </xf>
    <xf numFmtId="0" fontId="1" fillId="19" borderId="148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6" borderId="148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0" xfId="0" applyNumberFormat="1" applyFont="1" applyBorder="1" applyAlignment="1">
      <alignment horizontal="center" vertical="center"/>
    </xf>
    <xf numFmtId="0" fontId="5" fillId="34" borderId="181" xfId="0" applyNumberFormat="1" applyFont="1" applyFill="1" applyBorder="1" applyAlignment="1">
      <alignment horizontal="center" vertical="center"/>
    </xf>
    <xf numFmtId="0" fontId="5" fillId="34" borderId="182" xfId="0" applyNumberFormat="1" applyFont="1" applyFill="1" applyBorder="1" applyAlignment="1">
      <alignment horizontal="center" vertical="center"/>
    </xf>
    <xf numFmtId="0" fontId="5" fillId="34" borderId="183" xfId="0" applyNumberFormat="1" applyFont="1" applyFill="1" applyBorder="1" applyAlignment="1">
      <alignment horizontal="center" vertical="center"/>
    </xf>
    <xf numFmtId="0" fontId="7" fillId="45" borderId="151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1"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B2:N42"/>
  <sheetViews>
    <sheetView tabSelected="1" zoomScalePageLayoutView="66" workbookViewId="0" topLeftCell="A1">
      <selection activeCell="C2" sqref="C2:D2"/>
    </sheetView>
  </sheetViews>
  <sheetFormatPr defaultColWidth="11.00390625" defaultRowHeight="15.75"/>
  <cols>
    <col min="1" max="1" width="3.00390625" style="0" customWidth="1"/>
    <col min="4" max="4" width="19.50390625" style="0" customWidth="1"/>
  </cols>
  <sheetData>
    <row r="1" ht="9.75" customHeight="1" thickBot="1"/>
    <row r="2" spans="2:4" ht="21" customHeight="1" thickBot="1" thickTop="1">
      <c r="B2" s="1" t="s">
        <v>32</v>
      </c>
      <c r="C2" s="183" t="s">
        <v>100</v>
      </c>
      <c r="D2" s="184"/>
    </row>
    <row r="3" ht="6.75" customHeight="1" thickBot="1" thickTop="1"/>
    <row r="4" spans="2:14" ht="16.5" thickBot="1">
      <c r="B4" s="195" t="s">
        <v>39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</row>
    <row r="5" spans="2:14" ht="17.25" thickBot="1" thickTop="1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</row>
    <row r="6" spans="2:14" ht="17.25" thickBot="1" thickTop="1">
      <c r="B6" s="198" t="s">
        <v>85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14" ht="17.25" thickBot="1" thickTop="1">
      <c r="B7" s="199" t="s">
        <v>40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</row>
    <row r="8" spans="2:14" ht="17.25" thickBot="1" thickTop="1">
      <c r="B8" s="199" t="s">
        <v>41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1"/>
    </row>
    <row r="9" spans="2:14" ht="17.25" thickBot="1" thickTop="1">
      <c r="B9" s="199" t="s">
        <v>42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1"/>
    </row>
    <row r="10" spans="2:14" ht="17.25" thickBot="1" thickTop="1">
      <c r="B10" s="176" t="s">
        <v>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75"/>
    </row>
    <row r="11" spans="2:14" ht="17.25" thickBot="1" thickTop="1"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2:14" ht="17.25" thickBot="1" thickTop="1">
      <c r="B12" s="189" t="s">
        <v>43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</row>
    <row r="13" spans="2:14" ht="17.25" thickBot="1" thickTop="1">
      <c r="B13" s="192" t="s">
        <v>89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</row>
    <row r="14" spans="2:14" ht="17.25" thickBot="1" thickTop="1">
      <c r="B14" s="220" t="s">
        <v>50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</row>
    <row r="15" spans="2:14" ht="15.75" customHeight="1" thickBot="1" thickTop="1">
      <c r="B15" s="205" t="s">
        <v>82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</row>
    <row r="16" spans="2:14" ht="17.25" thickBot="1" thickTop="1">
      <c r="B16" s="205" t="s">
        <v>97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</row>
    <row r="17" spans="2:14" ht="17.25" thickBot="1" thickTop="1"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2:14" ht="17.25" thickBot="1" thickTop="1">
      <c r="B18" s="189" t="s">
        <v>44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</row>
    <row r="19" spans="2:14" ht="17.25" thickBot="1" thickTop="1">
      <c r="B19" s="185" t="s">
        <v>45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7"/>
    </row>
    <row r="20" spans="2:14" ht="17.25" thickBot="1" thickTop="1">
      <c r="B20" s="177" t="s">
        <v>90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74"/>
    </row>
    <row r="21" spans="2:14" ht="17.25" thickBot="1" thickTop="1"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7"/>
    </row>
    <row r="22" spans="2:14" ht="17.25" thickBot="1" thickTop="1">
      <c r="B22" s="178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79"/>
    </row>
    <row r="23" spans="2:14" ht="17.25" thickBot="1" thickTop="1">
      <c r="B23" s="177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79"/>
    </row>
    <row r="24" spans="2:14" ht="17.25" thickBot="1" thickTop="1">
      <c r="B24" s="180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79"/>
    </row>
    <row r="25" spans="2:14" ht="17.25" thickBot="1" thickTop="1">
      <c r="B25" s="177" t="s">
        <v>51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79"/>
    </row>
    <row r="26" spans="2:14" ht="17.25" thickBot="1" thickTop="1">
      <c r="B26" s="177" t="s">
        <v>48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79"/>
    </row>
    <row r="27" spans="2:14" ht="17.25" thickBot="1" thickTop="1">
      <c r="B27" s="177" t="s">
        <v>88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179"/>
    </row>
    <row r="28" spans="2:14" ht="17.25" thickBot="1" thickTop="1">
      <c r="B28" s="17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179"/>
    </row>
    <row r="29" spans="2:14" ht="17.25" thickBot="1" thickTop="1">
      <c r="B29" s="181" t="s">
        <v>55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9"/>
    </row>
    <row r="30" spans="2:14" ht="17.25" thickBot="1" thickTop="1">
      <c r="B30" s="180" t="s">
        <v>83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179"/>
    </row>
    <row r="31" spans="2:14" ht="17.25" thickBot="1" thickTop="1">
      <c r="B31" s="180" t="s">
        <v>86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79"/>
    </row>
    <row r="32" spans="2:14" ht="17.25" thickBot="1" thickTop="1"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7"/>
    </row>
    <row r="33" spans="2:14" ht="17.25" thickBot="1" thickTop="1">
      <c r="B33" s="189" t="s">
        <v>49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1"/>
    </row>
    <row r="34" spans="2:14" ht="16.5" customHeight="1" thickTop="1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10"/>
    </row>
    <row r="35" spans="2:14" ht="15.75">
      <c r="B35" s="211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3"/>
    </row>
    <row r="36" spans="2:14" ht="15.75"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9"/>
    </row>
    <row r="37" spans="2:14" ht="43.5" customHeight="1" thickBot="1">
      <c r="B37" s="214" t="s">
        <v>84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6"/>
    </row>
    <row r="38" spans="2:14" ht="17.25" thickBot="1" thickTop="1"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</row>
    <row r="39" spans="2:14" ht="17.25" thickBot="1" thickTop="1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</row>
    <row r="40" spans="2:14" ht="17.25" thickBot="1" thickTop="1">
      <c r="B40" s="188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</row>
    <row r="41" spans="2:14" ht="17.25" thickBot="1" thickTop="1"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</row>
    <row r="42" spans="2:14" ht="17.25" thickBot="1" thickTop="1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4"/>
    </row>
  </sheetData>
  <sheetProtection/>
  <mergeCells count="27">
    <mergeCell ref="B36:N36"/>
    <mergeCell ref="B8:N8"/>
    <mergeCell ref="B9:N9"/>
    <mergeCell ref="B11:N11"/>
    <mergeCell ref="B12:N12"/>
    <mergeCell ref="B19:N19"/>
    <mergeCell ref="B14:N14"/>
    <mergeCell ref="B6:N6"/>
    <mergeCell ref="B7:N7"/>
    <mergeCell ref="B42:N42"/>
    <mergeCell ref="B38:N38"/>
    <mergeCell ref="B16:N16"/>
    <mergeCell ref="B17:N17"/>
    <mergeCell ref="B18:N18"/>
    <mergeCell ref="B15:N15"/>
    <mergeCell ref="B34:N35"/>
    <mergeCell ref="B37:N37"/>
    <mergeCell ref="C2:D2"/>
    <mergeCell ref="B39:N39"/>
    <mergeCell ref="B40:N40"/>
    <mergeCell ref="B41:N41"/>
    <mergeCell ref="B33:N33"/>
    <mergeCell ref="B21:N21"/>
    <mergeCell ref="B32:N32"/>
    <mergeCell ref="B13:N13"/>
    <mergeCell ref="B4:N4"/>
    <mergeCell ref="B5:N5"/>
  </mergeCells>
  <printOptions/>
  <pageMargins left="0.7480314960629921" right="0.7480314960629921" top="0.984251968503937" bottom="0.984251968503937" header="0.5118110236220472" footer="0.5118110236220472"/>
  <pageSetup orientation="landscape" paperSize="9" scale="45" r:id="rId1"/>
  <headerFooter alignWithMargins="0">
    <oddHeader xml:space="preserve">&amp;L&amp;A&amp;CSeite &amp;P&amp;RPrüfungsmaske Altenpflege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0066"/>
  </sheetPr>
  <dimension ref="A2:T607"/>
  <sheetViews>
    <sheetView zoomScale="80" zoomScaleNormal="80" zoomScalePageLayoutView="89" workbookViewId="0" topLeftCell="A313">
      <selection activeCell="N3" sqref="N3:Q4"/>
    </sheetView>
  </sheetViews>
  <sheetFormatPr defaultColWidth="10.875" defaultRowHeight="15.75"/>
  <cols>
    <col min="1" max="1" width="6.00390625" style="5" customWidth="1"/>
    <col min="2" max="2" width="11.00390625" style="5" customWidth="1"/>
    <col min="3" max="3" width="18.50390625" style="5" customWidth="1"/>
    <col min="4" max="4" width="11.50390625" style="5" customWidth="1"/>
    <col min="5" max="5" width="12.50390625" style="5" customWidth="1"/>
    <col min="6" max="6" width="12.75390625" style="5" customWidth="1"/>
    <col min="7" max="8" width="12.50390625" style="5" customWidth="1"/>
    <col min="9" max="9" width="11.50390625" style="5" customWidth="1"/>
    <col min="10" max="17" width="14.50390625" style="5" customWidth="1"/>
    <col min="18" max="18" width="17.375" style="5" customWidth="1"/>
    <col min="19" max="19" width="10.50390625" style="6" customWidth="1"/>
    <col min="20" max="20" width="10.875" style="5" hidden="1" customWidth="1"/>
    <col min="21" max="16384" width="10.875" style="5" customWidth="1"/>
  </cols>
  <sheetData>
    <row r="1" ht="15.75" thickBot="1"/>
    <row r="2" spans="1:20" ht="15.75" customHeight="1" thickTop="1">
      <c r="A2" s="282" t="s">
        <v>31</v>
      </c>
      <c r="B2" s="283"/>
      <c r="C2" s="283"/>
      <c r="D2" s="284"/>
      <c r="E2" s="291" t="s">
        <v>28</v>
      </c>
      <c r="F2" s="291"/>
      <c r="G2" s="291"/>
      <c r="H2" s="291"/>
      <c r="I2" s="291"/>
      <c r="J2" s="291"/>
      <c r="K2" s="292"/>
      <c r="L2" s="293" t="s">
        <v>34</v>
      </c>
      <c r="M2" s="294"/>
      <c r="N2" s="306" t="s">
        <v>27</v>
      </c>
      <c r="O2" s="291"/>
      <c r="P2" s="291"/>
      <c r="Q2" s="291"/>
      <c r="R2" s="291" t="s">
        <v>33</v>
      </c>
      <c r="S2" s="313"/>
      <c r="T2" s="7"/>
    </row>
    <row r="3" spans="1:20" ht="15.75" customHeight="1">
      <c r="A3" s="285"/>
      <c r="B3" s="286"/>
      <c r="C3" s="286"/>
      <c r="D3" s="287"/>
      <c r="E3" s="295" t="s">
        <v>68</v>
      </c>
      <c r="F3" s="296"/>
      <c r="G3" s="296"/>
      <c r="H3" s="296"/>
      <c r="I3" s="296"/>
      <c r="J3" s="296"/>
      <c r="K3" s="297"/>
      <c r="L3" s="300">
        <v>35</v>
      </c>
      <c r="M3" s="301"/>
      <c r="N3" s="310" t="s">
        <v>69</v>
      </c>
      <c r="O3" s="311"/>
      <c r="P3" s="311"/>
      <c r="Q3" s="311"/>
      <c r="R3" s="314" t="s">
        <v>99</v>
      </c>
      <c r="S3" s="315"/>
      <c r="T3" s="7"/>
    </row>
    <row r="4" spans="1:20" ht="15.75" customHeight="1" thickBot="1">
      <c r="A4" s="288"/>
      <c r="B4" s="289"/>
      <c r="C4" s="289"/>
      <c r="D4" s="290"/>
      <c r="E4" s="298"/>
      <c r="F4" s="298"/>
      <c r="G4" s="298"/>
      <c r="H4" s="298"/>
      <c r="I4" s="298"/>
      <c r="J4" s="298"/>
      <c r="K4" s="299"/>
      <c r="L4" s="302"/>
      <c r="M4" s="303"/>
      <c r="N4" s="302"/>
      <c r="O4" s="312"/>
      <c r="P4" s="312"/>
      <c r="Q4" s="312"/>
      <c r="R4" s="316"/>
      <c r="S4" s="317"/>
      <c r="T4" s="7"/>
    </row>
    <row r="5" spans="1:19" ht="15.75" customHeight="1" thickBot="1" thickTop="1">
      <c r="A5" s="8"/>
      <c r="B5" s="8"/>
      <c r="C5" s="8"/>
      <c r="D5" s="8"/>
      <c r="E5" s="8"/>
      <c r="F5" s="9"/>
      <c r="G5" s="9"/>
      <c r="H5" s="9"/>
      <c r="I5" s="10"/>
      <c r="J5" s="10"/>
      <c r="K5" s="10"/>
      <c r="L5" s="10"/>
      <c r="M5" s="11"/>
      <c r="N5" s="11"/>
      <c r="O5" s="10"/>
      <c r="P5" s="10"/>
      <c r="Q5" s="10"/>
      <c r="R5" s="10"/>
      <c r="S5" s="12"/>
    </row>
    <row r="6" spans="6:18" ht="15.75" customHeight="1" thickBot="1">
      <c r="F6" s="13"/>
      <c r="G6" s="13"/>
      <c r="H6" s="13"/>
      <c r="I6" s="14"/>
      <c r="J6" s="14"/>
      <c r="K6" s="14"/>
      <c r="L6" s="14"/>
      <c r="M6" s="7"/>
      <c r="N6" s="7"/>
      <c r="O6" s="14"/>
      <c r="P6" s="14"/>
      <c r="Q6" s="14"/>
      <c r="R6" s="14"/>
    </row>
    <row r="7" spans="1:18" ht="15.75" customHeight="1" thickTop="1">
      <c r="A7" s="324"/>
      <c r="B7" s="325"/>
      <c r="C7" s="325"/>
      <c r="D7" s="325"/>
      <c r="E7" s="15" t="s">
        <v>0</v>
      </c>
      <c r="F7" s="15" t="s">
        <v>1</v>
      </c>
      <c r="G7" s="15" t="s">
        <v>2</v>
      </c>
      <c r="H7" s="15" t="s">
        <v>3</v>
      </c>
      <c r="I7" s="16"/>
      <c r="J7" s="17">
        <v>1</v>
      </c>
      <c r="K7" s="17">
        <v>2</v>
      </c>
      <c r="L7" s="17">
        <v>3</v>
      </c>
      <c r="M7" s="17">
        <v>4</v>
      </c>
      <c r="N7" s="17">
        <v>5</v>
      </c>
      <c r="O7" s="17">
        <v>6</v>
      </c>
      <c r="P7" s="17">
        <v>7</v>
      </c>
      <c r="Q7" s="17">
        <v>8</v>
      </c>
      <c r="R7" s="18" t="s">
        <v>14</v>
      </c>
    </row>
    <row r="8" spans="1:18" ht="15.75" customHeight="1">
      <c r="A8" s="326" t="s">
        <v>24</v>
      </c>
      <c r="B8" s="327"/>
      <c r="C8" s="327"/>
      <c r="D8" s="328"/>
      <c r="E8" s="19">
        <f>E9+E10+E11</f>
        <v>75</v>
      </c>
      <c r="F8" s="19">
        <f>F9+F10+F11</f>
        <v>75</v>
      </c>
      <c r="G8" s="19">
        <f>G9+G10+G11</f>
        <v>75</v>
      </c>
      <c r="H8" s="19">
        <f>H9+H10+H11</f>
        <v>75</v>
      </c>
      <c r="I8" s="20"/>
      <c r="J8" s="19">
        <f>J9+J10+J11</f>
        <v>200</v>
      </c>
      <c r="K8" s="19">
        <f aca="true" t="shared" si="0" ref="K8:Q8">K9+K10+K11</f>
        <v>720</v>
      </c>
      <c r="L8" s="19">
        <f t="shared" si="0"/>
        <v>200</v>
      </c>
      <c r="M8" s="19">
        <f t="shared" si="0"/>
        <v>80</v>
      </c>
      <c r="N8" s="19">
        <f t="shared" si="0"/>
        <v>300</v>
      </c>
      <c r="O8" s="19">
        <f t="shared" si="0"/>
        <v>160</v>
      </c>
      <c r="P8" s="19">
        <f t="shared" si="0"/>
        <v>240</v>
      </c>
      <c r="Q8" s="19">
        <f t="shared" si="0"/>
        <v>200</v>
      </c>
      <c r="R8" s="21">
        <f>R9+R10+R11</f>
        <v>2500</v>
      </c>
    </row>
    <row r="9" spans="1:18" ht="15.75" customHeight="1">
      <c r="A9" s="318" t="s">
        <v>22</v>
      </c>
      <c r="B9" s="319"/>
      <c r="C9" s="322" t="s">
        <v>15</v>
      </c>
      <c r="D9" s="322"/>
      <c r="E9" s="22">
        <v>25</v>
      </c>
      <c r="F9" s="22">
        <v>25</v>
      </c>
      <c r="G9" s="22">
        <v>25</v>
      </c>
      <c r="H9" s="22">
        <v>25</v>
      </c>
      <c r="I9" s="20"/>
      <c r="J9" s="22">
        <v>66</v>
      </c>
      <c r="K9" s="22">
        <v>240</v>
      </c>
      <c r="L9" s="22">
        <v>66</v>
      </c>
      <c r="M9" s="23">
        <v>26</v>
      </c>
      <c r="N9" s="23">
        <v>100</v>
      </c>
      <c r="O9" s="22">
        <v>53</v>
      </c>
      <c r="P9" s="22">
        <v>80</v>
      </c>
      <c r="Q9" s="22">
        <v>66</v>
      </c>
      <c r="R9" s="24">
        <v>833</v>
      </c>
    </row>
    <row r="10" spans="1:18" ht="15.75" customHeight="1">
      <c r="A10" s="318"/>
      <c r="B10" s="319"/>
      <c r="C10" s="322" t="s">
        <v>29</v>
      </c>
      <c r="D10" s="322"/>
      <c r="E10" s="22">
        <v>25</v>
      </c>
      <c r="F10" s="22">
        <v>25</v>
      </c>
      <c r="G10" s="22">
        <v>25</v>
      </c>
      <c r="H10" s="22">
        <v>25</v>
      </c>
      <c r="I10" s="20"/>
      <c r="J10" s="22">
        <v>67</v>
      </c>
      <c r="K10" s="22">
        <v>240</v>
      </c>
      <c r="L10" s="22">
        <v>67</v>
      </c>
      <c r="M10" s="23">
        <v>27</v>
      </c>
      <c r="N10" s="23">
        <v>100</v>
      </c>
      <c r="O10" s="22">
        <v>53</v>
      </c>
      <c r="P10" s="22">
        <v>80</v>
      </c>
      <c r="Q10" s="22">
        <v>67</v>
      </c>
      <c r="R10" s="24">
        <v>833</v>
      </c>
    </row>
    <row r="11" spans="1:18" ht="15.75" customHeight="1" thickBot="1">
      <c r="A11" s="320"/>
      <c r="B11" s="321"/>
      <c r="C11" s="323" t="s">
        <v>30</v>
      </c>
      <c r="D11" s="323"/>
      <c r="E11" s="25">
        <v>25</v>
      </c>
      <c r="F11" s="25">
        <v>25</v>
      </c>
      <c r="G11" s="25">
        <v>25</v>
      </c>
      <c r="H11" s="25">
        <v>25</v>
      </c>
      <c r="I11" s="26"/>
      <c r="J11" s="25">
        <v>67</v>
      </c>
      <c r="K11" s="25">
        <v>240</v>
      </c>
      <c r="L11" s="25">
        <v>67</v>
      </c>
      <c r="M11" s="27">
        <v>27</v>
      </c>
      <c r="N11" s="27">
        <v>100</v>
      </c>
      <c r="O11" s="25">
        <v>54</v>
      </c>
      <c r="P11" s="25">
        <v>80</v>
      </c>
      <c r="Q11" s="25">
        <v>67</v>
      </c>
      <c r="R11" s="28">
        <v>834</v>
      </c>
    </row>
    <row r="12" spans="1:19" ht="15.75" customHeight="1" thickBot="1" thickTop="1">
      <c r="A12" s="29"/>
      <c r="B12" s="29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2"/>
      <c r="N12" s="32"/>
      <c r="O12" s="31"/>
      <c r="P12" s="31"/>
      <c r="Q12" s="31"/>
      <c r="R12" s="31"/>
      <c r="S12" s="33"/>
    </row>
    <row r="13" ht="15.75" thickBot="1"/>
    <row r="14" spans="1:19" ht="29.25" customHeight="1" thickTop="1">
      <c r="A14" s="307">
        <v>1</v>
      </c>
      <c r="B14" s="304" t="s">
        <v>36</v>
      </c>
      <c r="C14" s="305"/>
      <c r="D14" s="229" t="s">
        <v>13</v>
      </c>
      <c r="E14" s="247"/>
      <c r="F14" s="248"/>
      <c r="G14" s="248"/>
      <c r="H14" s="249"/>
      <c r="I14" s="236" t="s">
        <v>12</v>
      </c>
      <c r="J14" s="260"/>
      <c r="K14" s="261"/>
      <c r="L14" s="261"/>
      <c r="M14" s="261"/>
      <c r="N14" s="261"/>
      <c r="O14" s="261"/>
      <c r="P14" s="261"/>
      <c r="Q14" s="262"/>
      <c r="R14" s="254" t="s">
        <v>14</v>
      </c>
      <c r="S14" s="252" t="s">
        <v>53</v>
      </c>
    </row>
    <row r="15" spans="1:20" s="35" customFormat="1" ht="27.75" customHeight="1">
      <c r="A15" s="308"/>
      <c r="B15" s="271" t="s">
        <v>37</v>
      </c>
      <c r="C15" s="272"/>
      <c r="D15" s="230"/>
      <c r="E15" s="250" t="s">
        <v>16</v>
      </c>
      <c r="F15" s="250" t="s">
        <v>17</v>
      </c>
      <c r="G15" s="250" t="s">
        <v>18</v>
      </c>
      <c r="H15" s="257" t="s">
        <v>19</v>
      </c>
      <c r="I15" s="237"/>
      <c r="J15" s="250" t="s">
        <v>4</v>
      </c>
      <c r="K15" s="250" t="s">
        <v>5</v>
      </c>
      <c r="L15" s="250" t="s">
        <v>6</v>
      </c>
      <c r="M15" s="250" t="s">
        <v>7</v>
      </c>
      <c r="N15" s="250" t="s">
        <v>8</v>
      </c>
      <c r="O15" s="250" t="s">
        <v>9</v>
      </c>
      <c r="P15" s="250" t="s">
        <v>10</v>
      </c>
      <c r="Q15" s="257" t="s">
        <v>11</v>
      </c>
      <c r="R15" s="255"/>
      <c r="S15" s="253"/>
      <c r="T15" s="34"/>
    </row>
    <row r="16" spans="1:20" s="35" customFormat="1" ht="48" customHeight="1">
      <c r="A16" s="308"/>
      <c r="B16" s="271" t="s">
        <v>38</v>
      </c>
      <c r="C16" s="272"/>
      <c r="D16" s="230"/>
      <c r="E16" s="275"/>
      <c r="F16" s="275"/>
      <c r="G16" s="275"/>
      <c r="H16" s="276"/>
      <c r="I16" s="237"/>
      <c r="J16" s="251"/>
      <c r="K16" s="251"/>
      <c r="L16" s="251"/>
      <c r="M16" s="251"/>
      <c r="N16" s="251"/>
      <c r="O16" s="251"/>
      <c r="P16" s="251"/>
      <c r="Q16" s="258"/>
      <c r="R16" s="255"/>
      <c r="S16" s="253"/>
      <c r="T16" s="34"/>
    </row>
    <row r="17" spans="1:19" s="38" customFormat="1" ht="28.5" customHeight="1" thickBot="1">
      <c r="A17" s="308"/>
      <c r="B17" s="273" t="s">
        <v>52</v>
      </c>
      <c r="C17" s="274"/>
      <c r="D17" s="231"/>
      <c r="E17" s="36" t="s">
        <v>0</v>
      </c>
      <c r="F17" s="36" t="s">
        <v>1</v>
      </c>
      <c r="G17" s="36" t="s">
        <v>2</v>
      </c>
      <c r="H17" s="37" t="s">
        <v>3</v>
      </c>
      <c r="I17" s="238"/>
      <c r="J17" s="36">
        <v>1</v>
      </c>
      <c r="K17" s="36">
        <v>2</v>
      </c>
      <c r="L17" s="36">
        <v>3</v>
      </c>
      <c r="M17" s="36">
        <v>4</v>
      </c>
      <c r="N17" s="36">
        <v>5</v>
      </c>
      <c r="O17" s="36">
        <v>6</v>
      </c>
      <c r="P17" s="36">
        <v>7</v>
      </c>
      <c r="Q17" s="37">
        <v>8</v>
      </c>
      <c r="R17" s="256"/>
      <c r="S17" s="253"/>
    </row>
    <row r="18" spans="1:20" s="44" customFormat="1" ht="17.25" customHeight="1" thickTop="1">
      <c r="A18" s="308"/>
      <c r="B18" s="268" t="s">
        <v>15</v>
      </c>
      <c r="C18" s="39" t="s">
        <v>22</v>
      </c>
      <c r="D18" s="232">
        <f>IF(ISERROR(ROUND(D20,0)),"-",ROUND(D20,0))</f>
        <v>4</v>
      </c>
      <c r="E18" s="40">
        <f>IF(S18&gt;0,0,$E$9)</f>
        <v>25</v>
      </c>
      <c r="F18" s="40">
        <f>IF(S18&gt;0,0,$F$9)</f>
        <v>25</v>
      </c>
      <c r="G18" s="40">
        <f>IF(S18&gt;0,0,$G$9)</f>
        <v>25</v>
      </c>
      <c r="H18" s="40">
        <f>IF(S18&gt;0,0,$H$9)</f>
        <v>25</v>
      </c>
      <c r="I18" s="243">
        <f>IF(ISERROR(ROUND(I20,0)),"-",ROUND(I20,0))</f>
        <v>2</v>
      </c>
      <c r="J18" s="40">
        <f>IF(S18&gt;0,0,$J$9)</f>
        <v>66</v>
      </c>
      <c r="K18" s="41">
        <f>IF(S18&gt;0,0,$K$9)</f>
        <v>240</v>
      </c>
      <c r="L18" s="41">
        <f>IF(S18&gt;0,0,$L$9)</f>
        <v>66</v>
      </c>
      <c r="M18" s="41">
        <f>IF(S18&gt;0,0,$M$9)</f>
        <v>26</v>
      </c>
      <c r="N18" s="41">
        <f>IF(S18&gt;0,0,$N$9)</f>
        <v>100</v>
      </c>
      <c r="O18" s="41">
        <f>IF(S18&gt;0,0,$O$9)</f>
        <v>53</v>
      </c>
      <c r="P18" s="41">
        <f>IF(S18&gt;0,0,$P$9)</f>
        <v>80</v>
      </c>
      <c r="Q18" s="42">
        <f>IF(S18&gt;0,0,$Q$9)</f>
        <v>66</v>
      </c>
      <c r="R18" s="43">
        <f>IF(S18&gt;0,0,$R$9)</f>
        <v>833</v>
      </c>
      <c r="S18" s="221"/>
      <c r="T18" s="44" t="s">
        <v>35</v>
      </c>
    </row>
    <row r="19" spans="1:19" ht="9" customHeight="1" thickBot="1">
      <c r="A19" s="308"/>
      <c r="B19" s="269"/>
      <c r="C19" s="266" t="s">
        <v>23</v>
      </c>
      <c r="D19" s="233"/>
      <c r="E19" s="239">
        <v>5</v>
      </c>
      <c r="F19" s="225">
        <v>3</v>
      </c>
      <c r="G19" s="225">
        <v>3</v>
      </c>
      <c r="H19" s="234">
        <v>4</v>
      </c>
      <c r="I19" s="244"/>
      <c r="J19" s="239">
        <v>3</v>
      </c>
      <c r="K19" s="225">
        <v>2</v>
      </c>
      <c r="L19" s="225">
        <v>2</v>
      </c>
      <c r="M19" s="225">
        <v>5</v>
      </c>
      <c r="N19" s="225">
        <v>1</v>
      </c>
      <c r="O19" s="225">
        <v>2</v>
      </c>
      <c r="P19" s="225">
        <v>4</v>
      </c>
      <c r="Q19" s="227">
        <v>1</v>
      </c>
      <c r="R19" s="241">
        <v>2</v>
      </c>
      <c r="S19" s="222"/>
    </row>
    <row r="20" spans="1:19" ht="18.75" customHeight="1" thickBot="1" thickTop="1">
      <c r="A20" s="308"/>
      <c r="B20" s="270"/>
      <c r="C20" s="267"/>
      <c r="D20" s="46">
        <f>IF($S18&gt;0,0,ROUNDDOWN(IF(E19,E19*E18/SUM(E18:H18))+IF(F19,F19*F18/SUM(E18:H18))+IF(G19,G19*G18/SUM(E18:H18))+IF(H19,H19*H18/SUM(E18:H18)),1))</f>
        <v>3.7</v>
      </c>
      <c r="E20" s="240"/>
      <c r="F20" s="226"/>
      <c r="G20" s="226"/>
      <c r="H20" s="235"/>
      <c r="I20" s="47">
        <f>IF($S18&gt;0,0,(ROUNDDOWN(IF(J19,J19*J18/SUM(J18:Q18))+IF(K19,K19*K18/SUM(J18:Q18))+IF(L19,L19*L18/SUM(J18:Q18))+IF(M19,M19*M18/SUM(J18:Q18))+IF(N19,N19*N18/SUM(J18:Q18))+IF(O19,O19*O18/SUM(J18:Q18))+IF(P19,P19*P18/SUM(J18:Q18))+IF(Q19,Q19*Q18/SUM(J18:Q18)),1)))</f>
        <v>2.1</v>
      </c>
      <c r="J20" s="240"/>
      <c r="K20" s="226"/>
      <c r="L20" s="226"/>
      <c r="M20" s="226"/>
      <c r="N20" s="226"/>
      <c r="O20" s="226"/>
      <c r="P20" s="226"/>
      <c r="Q20" s="246"/>
      <c r="R20" s="259"/>
      <c r="S20" s="223"/>
    </row>
    <row r="21" spans="1:19" ht="15.75" customHeight="1" thickTop="1">
      <c r="A21" s="308"/>
      <c r="B21" s="268" t="s">
        <v>29</v>
      </c>
      <c r="C21" s="39" t="s">
        <v>22</v>
      </c>
      <c r="D21" s="232">
        <f>IF(ISERROR(ROUND(D23,0)),"-",ROUND(D23,0))</f>
        <v>3</v>
      </c>
      <c r="E21" s="48">
        <f>IF(S21&gt;0,0,$E$10)</f>
        <v>25</v>
      </c>
      <c r="F21" s="49">
        <f>IF(S21&gt;0,0,$F$10)</f>
        <v>25</v>
      </c>
      <c r="G21" s="49">
        <f>IF(S21&gt;0,0,$G$10)</f>
        <v>25</v>
      </c>
      <c r="H21" s="50">
        <f>IF(S21&gt;0,0,$H$10)</f>
        <v>25</v>
      </c>
      <c r="I21" s="243">
        <f>IF(ISERROR(ROUND(I23,0)),"-",ROUND(I23,0))</f>
        <v>2</v>
      </c>
      <c r="J21" s="41">
        <f>IF(S21&gt;0,0,$J$10)</f>
        <v>67</v>
      </c>
      <c r="K21" s="41">
        <f>IF(S21&gt;0,0,$K$10)</f>
        <v>240</v>
      </c>
      <c r="L21" s="41">
        <f>IF(S21&gt;0,0,$L$10)</f>
        <v>67</v>
      </c>
      <c r="M21" s="41">
        <f>IF(S21&gt;0,0,$M$10)</f>
        <v>27</v>
      </c>
      <c r="N21" s="41">
        <f>IF(S21&gt;0,0,$N$10)</f>
        <v>100</v>
      </c>
      <c r="O21" s="41">
        <f>IF(S21&gt;0,0,$O$10)</f>
        <v>53</v>
      </c>
      <c r="P21" s="41">
        <f>IF(S21&gt;0,0,$P$10)</f>
        <v>80</v>
      </c>
      <c r="Q21" s="41">
        <f>IF(S21&gt;0,0,$Q$10)</f>
        <v>67</v>
      </c>
      <c r="R21" s="43">
        <f>IF(S21&gt;0,0,$R$10)</f>
        <v>833</v>
      </c>
      <c r="S21" s="221"/>
    </row>
    <row r="22" spans="1:19" ht="11.25" customHeight="1" thickBot="1">
      <c r="A22" s="308"/>
      <c r="B22" s="269"/>
      <c r="C22" s="266" t="s">
        <v>23</v>
      </c>
      <c r="D22" s="233"/>
      <c r="E22" s="239">
        <v>2</v>
      </c>
      <c r="F22" s="225">
        <v>2</v>
      </c>
      <c r="G22" s="225">
        <v>2</v>
      </c>
      <c r="H22" s="234">
        <v>4</v>
      </c>
      <c r="I22" s="244"/>
      <c r="J22" s="239">
        <v>4</v>
      </c>
      <c r="K22" s="225">
        <v>2</v>
      </c>
      <c r="L22" s="225">
        <v>4</v>
      </c>
      <c r="M22" s="225">
        <v>3</v>
      </c>
      <c r="N22" s="225">
        <v>1</v>
      </c>
      <c r="O22" s="225">
        <v>1</v>
      </c>
      <c r="P22" s="225">
        <v>2</v>
      </c>
      <c r="Q22" s="227">
        <v>1</v>
      </c>
      <c r="R22" s="241">
        <v>3</v>
      </c>
      <c r="S22" s="222"/>
    </row>
    <row r="23" spans="1:19" ht="15" customHeight="1" thickBot="1" thickTop="1">
      <c r="A23" s="308"/>
      <c r="B23" s="270"/>
      <c r="C23" s="267"/>
      <c r="D23" s="46">
        <f>ROUNDDOWN(IF(E22,E22*E21/SUM(E21:H21))+IF(F22,F22*F21/SUM(E21:H21))+IF(G22,G22*G21/SUM(E21:H21))+IF(H22,H22*H21/SUM(E21:H21)),1)</f>
        <v>2.5</v>
      </c>
      <c r="E23" s="240"/>
      <c r="F23" s="226"/>
      <c r="G23" s="226"/>
      <c r="H23" s="235"/>
      <c r="I23" s="47">
        <f>ROUNDDOWN(IF(J22,J22*J21/SUM(J21:Q21))+IF(K22,K22*K21/SUM(J21:Q21))+IF(L22,L22*L21/SUM(J21:Q21))+IF(M22,M22*M21/SUM(J21:Q21))+IF(N22,N22*N21/SUM(J21:Q21))+IF(O22,O22*O21/SUM(J21:Q21))+IF(P22,P22*P21/SUM(J21:Q21))+IF(Q22,Q22*Q21/SUM(J21:Q21)),1)</f>
        <v>2.1</v>
      </c>
      <c r="J23" s="240"/>
      <c r="K23" s="226"/>
      <c r="L23" s="226"/>
      <c r="M23" s="226"/>
      <c r="N23" s="226"/>
      <c r="O23" s="226"/>
      <c r="P23" s="226"/>
      <c r="Q23" s="246"/>
      <c r="R23" s="259"/>
      <c r="S23" s="224"/>
    </row>
    <row r="24" spans="1:19" ht="18" customHeight="1" thickTop="1">
      <c r="A24" s="308"/>
      <c r="B24" s="268" t="s">
        <v>30</v>
      </c>
      <c r="C24" s="39" t="s">
        <v>22</v>
      </c>
      <c r="D24" s="232">
        <f>IF(ISERROR(ROUND(D26,0)),"-",ROUND(D26,0))</f>
        <v>3</v>
      </c>
      <c r="E24" s="48">
        <f>$E$11</f>
        <v>25</v>
      </c>
      <c r="F24" s="49">
        <f>$F$11</f>
        <v>25</v>
      </c>
      <c r="G24" s="49">
        <f>$G$11</f>
        <v>25</v>
      </c>
      <c r="H24" s="50">
        <f>$H$11</f>
        <v>25</v>
      </c>
      <c r="I24" s="243">
        <f>IF(ISERROR(ROUND(I26,0)),"-",ROUND(I26,0))</f>
        <v>3</v>
      </c>
      <c r="J24" s="40">
        <f>$J$11</f>
        <v>67</v>
      </c>
      <c r="K24" s="40">
        <f>$K$11</f>
        <v>240</v>
      </c>
      <c r="L24" s="40">
        <f>$L$11</f>
        <v>67</v>
      </c>
      <c r="M24" s="40">
        <f>$M$11</f>
        <v>27</v>
      </c>
      <c r="N24" s="40">
        <f>$N$11</f>
        <v>100</v>
      </c>
      <c r="O24" s="40">
        <f>$O$11</f>
        <v>54</v>
      </c>
      <c r="P24" s="40">
        <f>$P$11</f>
        <v>80</v>
      </c>
      <c r="Q24" s="51">
        <f>$Q$11</f>
        <v>67</v>
      </c>
      <c r="R24" s="43">
        <f>$R$11</f>
        <v>834</v>
      </c>
      <c r="S24" s="52"/>
    </row>
    <row r="25" spans="1:19" ht="8.25" customHeight="1" thickBot="1">
      <c r="A25" s="308"/>
      <c r="B25" s="269"/>
      <c r="C25" s="266" t="s">
        <v>23</v>
      </c>
      <c r="D25" s="233"/>
      <c r="E25" s="239">
        <v>3</v>
      </c>
      <c r="F25" s="225">
        <v>3</v>
      </c>
      <c r="G25" s="225">
        <v>2</v>
      </c>
      <c r="H25" s="234">
        <v>2</v>
      </c>
      <c r="I25" s="244"/>
      <c r="J25" s="239">
        <v>4</v>
      </c>
      <c r="K25" s="225">
        <v>4</v>
      </c>
      <c r="L25" s="225">
        <v>3</v>
      </c>
      <c r="M25" s="225">
        <v>4</v>
      </c>
      <c r="N25" s="225">
        <v>2</v>
      </c>
      <c r="O25" s="225">
        <v>2</v>
      </c>
      <c r="P25" s="225">
        <v>3</v>
      </c>
      <c r="Q25" s="227">
        <v>2</v>
      </c>
      <c r="R25" s="241">
        <v>2</v>
      </c>
      <c r="S25" s="52"/>
    </row>
    <row r="26" spans="1:19" ht="18.75" customHeight="1" thickBot="1" thickTop="1">
      <c r="A26" s="308"/>
      <c r="B26" s="270"/>
      <c r="C26" s="267"/>
      <c r="D26" s="46">
        <f>ROUNDDOWN(IF(E25,E25*E24/SUM(E24:H24))+IF(F25,F25*F24/SUM(E24:H24))+IF(G25,G25*G24/SUM(E24:H24))+IF(H25,H25*H24/SUM(E24:H24)),1)</f>
        <v>2.5</v>
      </c>
      <c r="E26" s="240"/>
      <c r="F26" s="226"/>
      <c r="G26" s="226"/>
      <c r="H26" s="235"/>
      <c r="I26" s="47">
        <f>ROUNDDOWN(IF(J25,J25*J24/SUM(J24:Q24))+IF(K25,K25*K24/SUM(J24:Q24))+IF(L25,L25*L24/SUM(J24:Q24))+IF(M25,M25*M24/SUM(J24:Q24))+IF(N25,N25*N24/SUM(J24:Q24))+IF(O25,O25*O24/SUM(J24:Q24))+IF(P25,P25*P24/SUM(J24:Q24))+IF(Q25,Q25*Q24/SUM(J24:Q24)),1)</f>
        <v>3.1</v>
      </c>
      <c r="J26" s="265"/>
      <c r="K26" s="245"/>
      <c r="L26" s="245"/>
      <c r="M26" s="245"/>
      <c r="N26" s="245"/>
      <c r="O26" s="245"/>
      <c r="P26" s="245"/>
      <c r="Q26" s="228"/>
      <c r="R26" s="242"/>
      <c r="S26" s="52"/>
    </row>
    <row r="27" spans="1:19" ht="18" customHeight="1" thickTop="1">
      <c r="A27" s="308"/>
      <c r="B27" s="279" t="s">
        <v>21</v>
      </c>
      <c r="C27" s="53" t="s">
        <v>22</v>
      </c>
      <c r="D27" s="232">
        <f>ROUND(D29,0)</f>
        <v>3</v>
      </c>
      <c r="E27" s="54">
        <f>E18+E21+E24</f>
        <v>75</v>
      </c>
      <c r="F27" s="55">
        <f>F18+F21+F24</f>
        <v>75</v>
      </c>
      <c r="G27" s="55">
        <f>G18+G21+G24</f>
        <v>75</v>
      </c>
      <c r="H27" s="56">
        <f>H18+H21+H24</f>
        <v>75</v>
      </c>
      <c r="I27" s="263"/>
      <c r="J27" s="54">
        <f>J18+J21+J24</f>
        <v>200</v>
      </c>
      <c r="K27" s="55">
        <f aca="true" t="shared" si="1" ref="K27:R27">K18+K21+K24</f>
        <v>720</v>
      </c>
      <c r="L27" s="55">
        <f t="shared" si="1"/>
        <v>200</v>
      </c>
      <c r="M27" s="55">
        <f t="shared" si="1"/>
        <v>80</v>
      </c>
      <c r="N27" s="55">
        <f t="shared" si="1"/>
        <v>300</v>
      </c>
      <c r="O27" s="55">
        <f t="shared" si="1"/>
        <v>160</v>
      </c>
      <c r="P27" s="55">
        <f t="shared" si="1"/>
        <v>240</v>
      </c>
      <c r="Q27" s="56">
        <f t="shared" si="1"/>
        <v>200</v>
      </c>
      <c r="R27" s="57">
        <f t="shared" si="1"/>
        <v>2500</v>
      </c>
      <c r="S27" s="58"/>
    </row>
    <row r="28" spans="1:19" ht="27.75" customHeight="1" thickBot="1">
      <c r="A28" s="308"/>
      <c r="B28" s="280"/>
      <c r="C28" s="277" t="s">
        <v>23</v>
      </c>
      <c r="D28" s="233"/>
      <c r="E28" s="59">
        <f>ROUND(E29,0)</f>
        <v>3</v>
      </c>
      <c r="F28" s="60">
        <f>ROUND(F29,0)</f>
        <v>3</v>
      </c>
      <c r="G28" s="60">
        <f>ROUND(G29,0)</f>
        <v>2</v>
      </c>
      <c r="H28" s="61">
        <f>ROUND(H29,0)</f>
        <v>3</v>
      </c>
      <c r="I28" s="264"/>
      <c r="J28" s="45">
        <f>ROUND(J29,0)</f>
        <v>4</v>
      </c>
      <c r="K28" s="45">
        <f aca="true" t="shared" si="2" ref="K28:R28">ROUND(K29,0)</f>
        <v>3</v>
      </c>
      <c r="L28" s="45">
        <f t="shared" si="2"/>
        <v>3</v>
      </c>
      <c r="M28" s="45">
        <f t="shared" si="2"/>
        <v>4</v>
      </c>
      <c r="N28" s="45">
        <f t="shared" si="2"/>
        <v>1</v>
      </c>
      <c r="O28" s="45">
        <f t="shared" si="2"/>
        <v>2</v>
      </c>
      <c r="P28" s="45">
        <f t="shared" si="2"/>
        <v>3</v>
      </c>
      <c r="Q28" s="62">
        <f t="shared" si="2"/>
        <v>1</v>
      </c>
      <c r="R28" s="63">
        <f t="shared" si="2"/>
        <v>2</v>
      </c>
      <c r="S28" s="64"/>
    </row>
    <row r="29" spans="1:18" ht="18" customHeight="1" thickBot="1" thickTop="1">
      <c r="A29" s="309"/>
      <c r="B29" s="281"/>
      <c r="C29" s="278"/>
      <c r="D29" s="46">
        <f>ROUNDDOWN((E29*E27+F29*F27+G29*G27+H29*H27)/SUM(E27:H27),1)</f>
        <v>2.8</v>
      </c>
      <c r="E29" s="65">
        <f>ROUNDDOWN((E19*E18+E22*E21+E25*E24)/E27,1)</f>
        <v>3.3</v>
      </c>
      <c r="F29" s="65">
        <f>ROUNDDOWN((F19*F18+F22*F21+F25*F24)/F27,1)</f>
        <v>2.6</v>
      </c>
      <c r="G29" s="65">
        <f>ROUNDDOWN((G19*G18+G22*G21+G25*G24)/G27,1)</f>
        <v>2.3</v>
      </c>
      <c r="H29" s="65">
        <f>ROUNDDOWN((H19*H18+H22*H21+H25*H24)/H27,1)</f>
        <v>3.3</v>
      </c>
      <c r="I29" s="66"/>
      <c r="J29" s="65">
        <f>ROUNDDOWN((J19*J18+J22*J21+J25*J24)/J27,1)</f>
        <v>3.6</v>
      </c>
      <c r="K29" s="65">
        <f aca="true" t="shared" si="3" ref="K29:R29">ROUNDDOWN((K19*K18+K22*K21+K25*K24)/K27,1)</f>
        <v>2.6</v>
      </c>
      <c r="L29" s="65">
        <f t="shared" si="3"/>
        <v>3</v>
      </c>
      <c r="M29" s="65">
        <f t="shared" si="3"/>
        <v>3.9</v>
      </c>
      <c r="N29" s="65">
        <f t="shared" si="3"/>
        <v>1.3</v>
      </c>
      <c r="O29" s="65">
        <f t="shared" si="3"/>
        <v>1.6</v>
      </c>
      <c r="P29" s="65">
        <f t="shared" si="3"/>
        <v>3</v>
      </c>
      <c r="Q29" s="67">
        <f t="shared" si="3"/>
        <v>1.3</v>
      </c>
      <c r="R29" s="68">
        <f t="shared" si="3"/>
        <v>2.3</v>
      </c>
    </row>
    <row r="30" spans="5:18" ht="16.5" thickBot="1" thickTop="1"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9" ht="29.25" customHeight="1" thickTop="1">
      <c r="A31" s="307">
        <v>2</v>
      </c>
      <c r="B31" s="329" t="s">
        <v>70</v>
      </c>
      <c r="C31" s="305"/>
      <c r="D31" s="229" t="s">
        <v>13</v>
      </c>
      <c r="E31" s="247"/>
      <c r="F31" s="248"/>
      <c r="G31" s="248"/>
      <c r="H31" s="249"/>
      <c r="I31" s="236" t="s">
        <v>12</v>
      </c>
      <c r="J31" s="260"/>
      <c r="K31" s="261"/>
      <c r="L31" s="261"/>
      <c r="M31" s="261"/>
      <c r="N31" s="261"/>
      <c r="O31" s="261"/>
      <c r="P31" s="261"/>
      <c r="Q31" s="262"/>
      <c r="R31" s="254" t="s">
        <v>14</v>
      </c>
      <c r="S31" s="252" t="s">
        <v>53</v>
      </c>
    </row>
    <row r="32" spans="1:20" s="35" customFormat="1" ht="27.75" customHeight="1">
      <c r="A32" s="308"/>
      <c r="B32" s="330" t="s">
        <v>71</v>
      </c>
      <c r="C32" s="272"/>
      <c r="D32" s="230"/>
      <c r="E32" s="250" t="s">
        <v>16</v>
      </c>
      <c r="F32" s="250" t="s">
        <v>17</v>
      </c>
      <c r="G32" s="250" t="s">
        <v>18</v>
      </c>
      <c r="H32" s="257" t="s">
        <v>19</v>
      </c>
      <c r="I32" s="237"/>
      <c r="J32" s="250" t="s">
        <v>4</v>
      </c>
      <c r="K32" s="250" t="s">
        <v>5</v>
      </c>
      <c r="L32" s="250" t="s">
        <v>6</v>
      </c>
      <c r="M32" s="250" t="s">
        <v>7</v>
      </c>
      <c r="N32" s="250" t="s">
        <v>8</v>
      </c>
      <c r="O32" s="250" t="s">
        <v>9</v>
      </c>
      <c r="P32" s="250" t="s">
        <v>10</v>
      </c>
      <c r="Q32" s="257" t="s">
        <v>11</v>
      </c>
      <c r="R32" s="255"/>
      <c r="S32" s="253"/>
      <c r="T32" s="34"/>
    </row>
    <row r="33" spans="1:20" s="35" customFormat="1" ht="48" customHeight="1">
      <c r="A33" s="308"/>
      <c r="B33" s="330" t="s">
        <v>72</v>
      </c>
      <c r="C33" s="272"/>
      <c r="D33" s="230"/>
      <c r="E33" s="275"/>
      <c r="F33" s="275"/>
      <c r="G33" s="275"/>
      <c r="H33" s="276"/>
      <c r="I33" s="237"/>
      <c r="J33" s="251"/>
      <c r="K33" s="251"/>
      <c r="L33" s="251"/>
      <c r="M33" s="251"/>
      <c r="N33" s="251"/>
      <c r="O33" s="251"/>
      <c r="P33" s="251"/>
      <c r="Q33" s="258"/>
      <c r="R33" s="255"/>
      <c r="S33" s="253"/>
      <c r="T33" s="34"/>
    </row>
    <row r="34" spans="1:19" s="38" customFormat="1" ht="28.5" customHeight="1" thickBot="1">
      <c r="A34" s="308"/>
      <c r="B34" s="331" t="s">
        <v>73</v>
      </c>
      <c r="C34" s="274"/>
      <c r="D34" s="231"/>
      <c r="E34" s="36" t="s">
        <v>0</v>
      </c>
      <c r="F34" s="36" t="s">
        <v>1</v>
      </c>
      <c r="G34" s="36" t="s">
        <v>2</v>
      </c>
      <c r="H34" s="37" t="s">
        <v>3</v>
      </c>
      <c r="I34" s="238"/>
      <c r="J34" s="36">
        <v>1</v>
      </c>
      <c r="K34" s="36">
        <v>2</v>
      </c>
      <c r="L34" s="36">
        <v>3</v>
      </c>
      <c r="M34" s="36">
        <v>4</v>
      </c>
      <c r="N34" s="36">
        <v>5</v>
      </c>
      <c r="O34" s="36">
        <v>6</v>
      </c>
      <c r="P34" s="36">
        <v>7</v>
      </c>
      <c r="Q34" s="37">
        <v>8</v>
      </c>
      <c r="R34" s="256"/>
      <c r="S34" s="253"/>
    </row>
    <row r="35" spans="1:20" s="44" customFormat="1" ht="17.25" customHeight="1" thickTop="1">
      <c r="A35" s="308"/>
      <c r="B35" s="268" t="s">
        <v>15</v>
      </c>
      <c r="C35" s="39" t="s">
        <v>22</v>
      </c>
      <c r="D35" s="232">
        <f>IF(ISERROR(ROUND(D37,0)),"-",ROUND(D37,0))</f>
        <v>0</v>
      </c>
      <c r="E35" s="40">
        <f>IF(S35&gt;0,0,$E$9)</f>
        <v>25</v>
      </c>
      <c r="F35" s="40">
        <f>IF(S35&gt;0,0,$F$9)</f>
        <v>25</v>
      </c>
      <c r="G35" s="40">
        <f>IF(S35&gt;0,0,$G$9)</f>
        <v>25</v>
      </c>
      <c r="H35" s="40">
        <f>IF(S35&gt;0,0,$H$9)</f>
        <v>25</v>
      </c>
      <c r="I35" s="243">
        <f>IF(ISERROR(ROUND(I37,0)),"-",ROUND(I37,0))</f>
        <v>0</v>
      </c>
      <c r="J35" s="40">
        <f>IF(S35&gt;0,0,$J$9)</f>
        <v>66</v>
      </c>
      <c r="K35" s="41">
        <f>IF(S35&gt;0,0,$K$9)</f>
        <v>240</v>
      </c>
      <c r="L35" s="41">
        <f>IF(S35&gt;0,0,$L$9)</f>
        <v>66</v>
      </c>
      <c r="M35" s="41">
        <f>IF(S35&gt;0,0,$M$9)</f>
        <v>26</v>
      </c>
      <c r="N35" s="41">
        <f>IF(S35&gt;0,0,$N$9)</f>
        <v>100</v>
      </c>
      <c r="O35" s="41">
        <f>IF(S35&gt;0,0,$O$9)</f>
        <v>53</v>
      </c>
      <c r="P35" s="41">
        <f>IF(S35&gt;0,0,$P$9)</f>
        <v>80</v>
      </c>
      <c r="Q35" s="42">
        <f>IF(S35&gt;0,0,$Q$9)</f>
        <v>66</v>
      </c>
      <c r="R35" s="43">
        <f>IF(S35&gt;0,0,$R$9)</f>
        <v>833</v>
      </c>
      <c r="S35" s="221"/>
      <c r="T35" s="44" t="s">
        <v>35</v>
      </c>
    </row>
    <row r="36" spans="1:19" ht="9" customHeight="1" thickBot="1">
      <c r="A36" s="308"/>
      <c r="B36" s="269"/>
      <c r="C36" s="266" t="s">
        <v>23</v>
      </c>
      <c r="D36" s="233"/>
      <c r="E36" s="239"/>
      <c r="F36" s="225"/>
      <c r="G36" s="225"/>
      <c r="H36" s="234"/>
      <c r="I36" s="244"/>
      <c r="J36" s="239"/>
      <c r="K36" s="225"/>
      <c r="L36" s="225"/>
      <c r="M36" s="225"/>
      <c r="N36" s="225"/>
      <c r="O36" s="225"/>
      <c r="P36" s="225"/>
      <c r="Q36" s="227"/>
      <c r="R36" s="241"/>
      <c r="S36" s="222"/>
    </row>
    <row r="37" spans="1:19" ht="18.75" customHeight="1" thickBot="1" thickTop="1">
      <c r="A37" s="308"/>
      <c r="B37" s="270"/>
      <c r="C37" s="267"/>
      <c r="D37" s="46">
        <f>IF($S35&gt;0,0,ROUNDDOWN(IF(E36,E36*E35/SUM(E35:H35))+IF(F36,F36*F35/SUM(E35:H35))+IF(G36,G36*G35/SUM(E35:H35))+IF(H36,H36*H35/SUM(E35:H35)),1))</f>
        <v>0</v>
      </c>
      <c r="E37" s="240"/>
      <c r="F37" s="226"/>
      <c r="G37" s="226"/>
      <c r="H37" s="235"/>
      <c r="I37" s="47">
        <f>IF($S35&gt;0,0,(ROUNDDOWN(IF(J36,J36*J35/SUM(J35:Q35))+IF(K36,K36*K35/SUM(J35:Q35))+IF(L36,L36*L35/SUM(J35:Q35))+IF(M36,M36*M35/SUM(J35:Q35))+IF(N36,N36*N35/SUM(J35:Q35))+IF(O36,O36*O35/SUM(J35:Q35))+IF(P36,P36*P35/SUM(J35:Q35))+IF(Q36,Q36*Q35/SUM(J35:Q35)),1)))</f>
        <v>0</v>
      </c>
      <c r="J37" s="240"/>
      <c r="K37" s="226"/>
      <c r="L37" s="226"/>
      <c r="M37" s="226"/>
      <c r="N37" s="226"/>
      <c r="O37" s="226"/>
      <c r="P37" s="226"/>
      <c r="Q37" s="246"/>
      <c r="R37" s="259"/>
      <c r="S37" s="223"/>
    </row>
    <row r="38" spans="1:19" ht="15.75" customHeight="1" thickTop="1">
      <c r="A38" s="308"/>
      <c r="B38" s="268" t="s">
        <v>29</v>
      </c>
      <c r="C38" s="39" t="s">
        <v>22</v>
      </c>
      <c r="D38" s="232">
        <f>IF(ISERROR(ROUND(D40,0)),"-",ROUND(D40,0))</f>
        <v>0</v>
      </c>
      <c r="E38" s="48">
        <f>IF(S38&gt;0,0,$E$10)</f>
        <v>25</v>
      </c>
      <c r="F38" s="49">
        <f>IF(S38&gt;0,0,$F$10)</f>
        <v>25</v>
      </c>
      <c r="G38" s="49">
        <f>IF(S38&gt;0,0,$G$10)</f>
        <v>25</v>
      </c>
      <c r="H38" s="50">
        <f>IF(S38&gt;0,0,$H$10)</f>
        <v>25</v>
      </c>
      <c r="I38" s="243">
        <f>IF(ISERROR(ROUND(I40,0)),"-",ROUND(I40,0))</f>
        <v>0</v>
      </c>
      <c r="J38" s="41">
        <f>IF(S38&gt;0,0,$J$10)</f>
        <v>67</v>
      </c>
      <c r="K38" s="41">
        <f>IF(S38&gt;0,0,$K$10)</f>
        <v>240</v>
      </c>
      <c r="L38" s="41">
        <f>IF(S38&gt;0,0,$L$10)</f>
        <v>67</v>
      </c>
      <c r="M38" s="41">
        <f>IF(S38&gt;0,0,$M$10)</f>
        <v>27</v>
      </c>
      <c r="N38" s="41">
        <f>IF(S38&gt;0,0,$N$10)</f>
        <v>100</v>
      </c>
      <c r="O38" s="41">
        <f>IF(S38&gt;0,0,$O$10)</f>
        <v>53</v>
      </c>
      <c r="P38" s="41">
        <f>IF(S38&gt;0,0,$P$10)</f>
        <v>80</v>
      </c>
      <c r="Q38" s="41">
        <f>IF(S38&gt;0,0,$Q$10)</f>
        <v>67</v>
      </c>
      <c r="R38" s="43">
        <f>IF(S38&gt;0,0,$R$10)</f>
        <v>833</v>
      </c>
      <c r="S38" s="221"/>
    </row>
    <row r="39" spans="1:19" ht="11.25" customHeight="1" thickBot="1">
      <c r="A39" s="308"/>
      <c r="B39" s="269"/>
      <c r="C39" s="266" t="s">
        <v>23</v>
      </c>
      <c r="D39" s="233"/>
      <c r="E39" s="239"/>
      <c r="F39" s="225"/>
      <c r="G39" s="225"/>
      <c r="H39" s="234"/>
      <c r="I39" s="244"/>
      <c r="J39" s="239"/>
      <c r="K39" s="225"/>
      <c r="L39" s="225"/>
      <c r="M39" s="225"/>
      <c r="N39" s="225"/>
      <c r="O39" s="225"/>
      <c r="P39" s="225"/>
      <c r="Q39" s="227"/>
      <c r="R39" s="241"/>
      <c r="S39" s="222"/>
    </row>
    <row r="40" spans="1:19" ht="15" customHeight="1" thickBot="1" thickTop="1">
      <c r="A40" s="308"/>
      <c r="B40" s="270"/>
      <c r="C40" s="267"/>
      <c r="D40" s="46">
        <f>ROUNDDOWN(IF(E39,E39*E38/SUM(E38:H38))+IF(F39,F39*F38/SUM(E38:H38))+IF(G39,G39*G38/SUM(E38:H38))+IF(H39,H39*H38/SUM(E38:H38)),1)</f>
        <v>0</v>
      </c>
      <c r="E40" s="240"/>
      <c r="F40" s="226"/>
      <c r="G40" s="226"/>
      <c r="H40" s="235"/>
      <c r="I40" s="47">
        <f>ROUNDDOWN(IF(J39,J39*J38/SUM(J38:Q38))+IF(K39,K39*K38/SUM(J38:Q38))+IF(L39,L39*L38/SUM(J38:Q38))+IF(M39,M39*M38/SUM(J38:Q38))+IF(N39,N39*N38/SUM(J38:Q38))+IF(O39,O39*O38/SUM(J38:Q38))+IF(P39,P39*P38/SUM(J38:Q38))+IF(Q39,Q39*Q38/SUM(J38:Q38)),1)</f>
        <v>0</v>
      </c>
      <c r="J40" s="240"/>
      <c r="K40" s="226"/>
      <c r="L40" s="226"/>
      <c r="M40" s="226"/>
      <c r="N40" s="226"/>
      <c r="O40" s="226"/>
      <c r="P40" s="226"/>
      <c r="Q40" s="246"/>
      <c r="R40" s="259"/>
      <c r="S40" s="224"/>
    </row>
    <row r="41" spans="1:19" ht="18" customHeight="1" thickTop="1">
      <c r="A41" s="308"/>
      <c r="B41" s="268" t="s">
        <v>30</v>
      </c>
      <c r="C41" s="39" t="s">
        <v>22</v>
      </c>
      <c r="D41" s="232">
        <f>IF(ISERROR(ROUND(D43,0)),"-",ROUND(D43,0))</f>
        <v>0</v>
      </c>
      <c r="E41" s="48">
        <f>$E$11</f>
        <v>25</v>
      </c>
      <c r="F41" s="49">
        <f>$F$11</f>
        <v>25</v>
      </c>
      <c r="G41" s="49">
        <f>$G$11</f>
        <v>25</v>
      </c>
      <c r="H41" s="50">
        <f>$H$11</f>
        <v>25</v>
      </c>
      <c r="I41" s="243">
        <f>IF(ISERROR(ROUND(I43,0)),"-",ROUND(I43,0))</f>
        <v>0</v>
      </c>
      <c r="J41" s="40">
        <f>$J$11</f>
        <v>67</v>
      </c>
      <c r="K41" s="40">
        <f>$K$11</f>
        <v>240</v>
      </c>
      <c r="L41" s="40">
        <f>$L$11</f>
        <v>67</v>
      </c>
      <c r="M41" s="40">
        <f>$M$11</f>
        <v>27</v>
      </c>
      <c r="N41" s="40">
        <f>$N$11</f>
        <v>100</v>
      </c>
      <c r="O41" s="40">
        <f>$O$11</f>
        <v>54</v>
      </c>
      <c r="P41" s="40">
        <f>$P$11</f>
        <v>80</v>
      </c>
      <c r="Q41" s="51">
        <f>$Q$11</f>
        <v>67</v>
      </c>
      <c r="R41" s="43">
        <f>$R$11</f>
        <v>834</v>
      </c>
      <c r="S41" s="52"/>
    </row>
    <row r="42" spans="1:19" ht="8.25" customHeight="1" thickBot="1">
      <c r="A42" s="308"/>
      <c r="B42" s="269"/>
      <c r="C42" s="266" t="s">
        <v>23</v>
      </c>
      <c r="D42" s="233"/>
      <c r="E42" s="239"/>
      <c r="F42" s="225"/>
      <c r="G42" s="225"/>
      <c r="H42" s="234"/>
      <c r="I42" s="244"/>
      <c r="J42" s="239"/>
      <c r="K42" s="225"/>
      <c r="L42" s="225"/>
      <c r="M42" s="225"/>
      <c r="N42" s="225"/>
      <c r="O42" s="225"/>
      <c r="P42" s="225"/>
      <c r="Q42" s="227"/>
      <c r="R42" s="241"/>
      <c r="S42" s="52"/>
    </row>
    <row r="43" spans="1:19" ht="18.75" customHeight="1" thickBot="1" thickTop="1">
      <c r="A43" s="308"/>
      <c r="B43" s="270"/>
      <c r="C43" s="267"/>
      <c r="D43" s="46">
        <f>ROUNDDOWN(IF(E42,E42*E41/SUM(E41:H41))+IF(F42,F42*F41/SUM(E41:H41))+IF(G42,G42*G41/SUM(E41:H41))+IF(H42,H42*H41/SUM(E41:H41)),1)</f>
        <v>0</v>
      </c>
      <c r="E43" s="240"/>
      <c r="F43" s="226"/>
      <c r="G43" s="226"/>
      <c r="H43" s="235"/>
      <c r="I43" s="47">
        <f>ROUNDDOWN(IF(J42,J42*J41/SUM(J41:Q41))+IF(K42,K42*K41/SUM(J41:Q41))+IF(L42,L42*L41/SUM(J41:Q41))+IF(M42,M42*M41/SUM(J41:Q41))+IF(N42,N42*N41/SUM(J41:Q41))+IF(O42,O42*O41/SUM(J41:Q41))+IF(P42,P42*P41/SUM(J41:Q41))+IF(Q42,Q42*Q41/SUM(J41:Q41)),1)</f>
        <v>0</v>
      </c>
      <c r="J43" s="265"/>
      <c r="K43" s="245"/>
      <c r="L43" s="245"/>
      <c r="M43" s="245"/>
      <c r="N43" s="245"/>
      <c r="O43" s="245"/>
      <c r="P43" s="245"/>
      <c r="Q43" s="228"/>
      <c r="R43" s="242"/>
      <c r="S43" s="52"/>
    </row>
    <row r="44" spans="1:19" ht="18" customHeight="1" thickTop="1">
      <c r="A44" s="308"/>
      <c r="B44" s="279" t="s">
        <v>21</v>
      </c>
      <c r="C44" s="53" t="s">
        <v>22</v>
      </c>
      <c r="D44" s="232">
        <f>ROUND(D46,0)</f>
        <v>0</v>
      </c>
      <c r="E44" s="54">
        <f>E35+E38+E41</f>
        <v>75</v>
      </c>
      <c r="F44" s="55">
        <f>F35+F38+F41</f>
        <v>75</v>
      </c>
      <c r="G44" s="55">
        <f>G35+G38+G41</f>
        <v>75</v>
      </c>
      <c r="H44" s="56">
        <f>H35+H38+H41</f>
        <v>75</v>
      </c>
      <c r="I44" s="263"/>
      <c r="J44" s="54">
        <f>J35+J38+J41</f>
        <v>200</v>
      </c>
      <c r="K44" s="55">
        <f aca="true" t="shared" si="4" ref="K44:R44">K35+K38+K41</f>
        <v>720</v>
      </c>
      <c r="L44" s="55">
        <f t="shared" si="4"/>
        <v>200</v>
      </c>
      <c r="M44" s="55">
        <f t="shared" si="4"/>
        <v>80</v>
      </c>
      <c r="N44" s="55">
        <f t="shared" si="4"/>
        <v>300</v>
      </c>
      <c r="O44" s="55">
        <f t="shared" si="4"/>
        <v>160</v>
      </c>
      <c r="P44" s="55">
        <f t="shared" si="4"/>
        <v>240</v>
      </c>
      <c r="Q44" s="56">
        <f t="shared" si="4"/>
        <v>200</v>
      </c>
      <c r="R44" s="57">
        <f t="shared" si="4"/>
        <v>2500</v>
      </c>
      <c r="S44" s="58"/>
    </row>
    <row r="45" spans="1:19" ht="27.75" customHeight="1" thickBot="1">
      <c r="A45" s="308"/>
      <c r="B45" s="280"/>
      <c r="C45" s="277" t="s">
        <v>23</v>
      </c>
      <c r="D45" s="233"/>
      <c r="E45" s="60">
        <f>ROUND(E46,0)</f>
        <v>0</v>
      </c>
      <c r="F45" s="60">
        <f>ROUND(F46,0)</f>
        <v>0</v>
      </c>
      <c r="G45" s="60">
        <f>ROUND(G46,0)</f>
        <v>0</v>
      </c>
      <c r="H45" s="61">
        <f>ROUND(H46,0)</f>
        <v>0</v>
      </c>
      <c r="I45" s="264"/>
      <c r="J45" s="45">
        <f>ROUND(J46,0)</f>
        <v>0</v>
      </c>
      <c r="K45" s="45">
        <f aca="true" t="shared" si="5" ref="K45:R45">ROUND(K46,0)</f>
        <v>0</v>
      </c>
      <c r="L45" s="45">
        <f t="shared" si="5"/>
        <v>0</v>
      </c>
      <c r="M45" s="45">
        <f t="shared" si="5"/>
        <v>0</v>
      </c>
      <c r="N45" s="45">
        <f t="shared" si="5"/>
        <v>0</v>
      </c>
      <c r="O45" s="45">
        <f t="shared" si="5"/>
        <v>0</v>
      </c>
      <c r="P45" s="45">
        <f t="shared" si="5"/>
        <v>0</v>
      </c>
      <c r="Q45" s="62">
        <f t="shared" si="5"/>
        <v>0</v>
      </c>
      <c r="R45" s="63">
        <f t="shared" si="5"/>
        <v>0</v>
      </c>
      <c r="S45" s="64"/>
    </row>
    <row r="46" spans="1:18" ht="18" customHeight="1" thickBot="1" thickTop="1">
      <c r="A46" s="309"/>
      <c r="B46" s="281"/>
      <c r="C46" s="278"/>
      <c r="D46" s="46">
        <f>ROUNDDOWN((E46*E44+F46*F44+G46*G44+H46*H44)/SUM(E44:H44),1)</f>
        <v>0</v>
      </c>
      <c r="E46" s="65">
        <f>ROUNDDOWN((E36*E35+E39*E38+E42*E41)/E44,1)</f>
        <v>0</v>
      </c>
      <c r="F46" s="65">
        <f>ROUNDDOWN((F36*F35+F39*F38+F42*F41)/F44,1)</f>
        <v>0</v>
      </c>
      <c r="G46" s="65">
        <f>ROUNDDOWN((G36*G35+G39*G38+G42*G41)/G44,1)</f>
        <v>0</v>
      </c>
      <c r="H46" s="65">
        <f>ROUNDDOWN((H36*H35+H39*H38+H42*H41)/H44,1)</f>
        <v>0</v>
      </c>
      <c r="I46" s="66"/>
      <c r="J46" s="65">
        <f>ROUNDDOWN((J36*J35+J39*J38+J42*J41)/J44,1)</f>
        <v>0</v>
      </c>
      <c r="K46" s="65">
        <f aca="true" t="shared" si="6" ref="K46:R46">ROUNDDOWN((K36*K35+K39*K38+K42*K41)/K44,1)</f>
        <v>0</v>
      </c>
      <c r="L46" s="65">
        <f t="shared" si="6"/>
        <v>0</v>
      </c>
      <c r="M46" s="65">
        <f t="shared" si="6"/>
        <v>0</v>
      </c>
      <c r="N46" s="65">
        <f t="shared" si="6"/>
        <v>0</v>
      </c>
      <c r="O46" s="65">
        <f t="shared" si="6"/>
        <v>0</v>
      </c>
      <c r="P46" s="65">
        <f t="shared" si="6"/>
        <v>0</v>
      </c>
      <c r="Q46" s="67">
        <f t="shared" si="6"/>
        <v>0</v>
      </c>
      <c r="R46" s="68">
        <f t="shared" si="6"/>
        <v>0</v>
      </c>
    </row>
    <row r="47" spans="5:18" ht="16.5" thickBot="1" thickTop="1"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9" ht="29.25" customHeight="1" thickTop="1">
      <c r="A48" s="307">
        <v>3</v>
      </c>
      <c r="B48" s="329" t="s">
        <v>70</v>
      </c>
      <c r="C48" s="305"/>
      <c r="D48" s="229" t="s">
        <v>13</v>
      </c>
      <c r="E48" s="247"/>
      <c r="F48" s="248"/>
      <c r="G48" s="248"/>
      <c r="H48" s="249"/>
      <c r="I48" s="236" t="s">
        <v>12</v>
      </c>
      <c r="J48" s="260"/>
      <c r="K48" s="261"/>
      <c r="L48" s="261"/>
      <c r="M48" s="261"/>
      <c r="N48" s="261"/>
      <c r="O48" s="261"/>
      <c r="P48" s="261"/>
      <c r="Q48" s="262"/>
      <c r="R48" s="254" t="s">
        <v>14</v>
      </c>
      <c r="S48" s="252" t="s">
        <v>53</v>
      </c>
    </row>
    <row r="49" spans="1:20" s="35" customFormat="1" ht="27.75" customHeight="1">
      <c r="A49" s="308"/>
      <c r="B49" s="330" t="s">
        <v>71</v>
      </c>
      <c r="C49" s="272"/>
      <c r="D49" s="230"/>
      <c r="E49" s="250" t="s">
        <v>16</v>
      </c>
      <c r="F49" s="250" t="s">
        <v>17</v>
      </c>
      <c r="G49" s="250" t="s">
        <v>18</v>
      </c>
      <c r="H49" s="257" t="s">
        <v>19</v>
      </c>
      <c r="I49" s="237"/>
      <c r="J49" s="250" t="s">
        <v>4</v>
      </c>
      <c r="K49" s="250" t="s">
        <v>5</v>
      </c>
      <c r="L49" s="250" t="s">
        <v>6</v>
      </c>
      <c r="M49" s="250" t="s">
        <v>7</v>
      </c>
      <c r="N49" s="250" t="s">
        <v>8</v>
      </c>
      <c r="O49" s="250" t="s">
        <v>9</v>
      </c>
      <c r="P49" s="250" t="s">
        <v>10</v>
      </c>
      <c r="Q49" s="257" t="s">
        <v>11</v>
      </c>
      <c r="R49" s="255"/>
      <c r="S49" s="253"/>
      <c r="T49" s="34"/>
    </row>
    <row r="50" spans="1:20" s="35" customFormat="1" ht="48" customHeight="1">
      <c r="A50" s="308"/>
      <c r="B50" s="330" t="s">
        <v>72</v>
      </c>
      <c r="C50" s="272"/>
      <c r="D50" s="230"/>
      <c r="E50" s="275"/>
      <c r="F50" s="275"/>
      <c r="G50" s="275"/>
      <c r="H50" s="276"/>
      <c r="I50" s="237"/>
      <c r="J50" s="251"/>
      <c r="K50" s="251"/>
      <c r="L50" s="251"/>
      <c r="M50" s="251"/>
      <c r="N50" s="251"/>
      <c r="O50" s="251"/>
      <c r="P50" s="251"/>
      <c r="Q50" s="258"/>
      <c r="R50" s="255"/>
      <c r="S50" s="253"/>
      <c r="T50" s="34"/>
    </row>
    <row r="51" spans="1:19" s="38" customFormat="1" ht="28.5" customHeight="1" thickBot="1">
      <c r="A51" s="308"/>
      <c r="B51" s="331" t="s">
        <v>73</v>
      </c>
      <c r="C51" s="274"/>
      <c r="D51" s="231"/>
      <c r="E51" s="36" t="s">
        <v>0</v>
      </c>
      <c r="F51" s="36" t="s">
        <v>1</v>
      </c>
      <c r="G51" s="36" t="s">
        <v>2</v>
      </c>
      <c r="H51" s="37" t="s">
        <v>3</v>
      </c>
      <c r="I51" s="238"/>
      <c r="J51" s="36">
        <v>1</v>
      </c>
      <c r="K51" s="36">
        <v>2</v>
      </c>
      <c r="L51" s="36">
        <v>3</v>
      </c>
      <c r="M51" s="36">
        <v>4</v>
      </c>
      <c r="N51" s="36">
        <v>5</v>
      </c>
      <c r="O51" s="36">
        <v>6</v>
      </c>
      <c r="P51" s="36">
        <v>7</v>
      </c>
      <c r="Q51" s="37">
        <v>8</v>
      </c>
      <c r="R51" s="256"/>
      <c r="S51" s="253"/>
    </row>
    <row r="52" spans="1:20" s="44" customFormat="1" ht="17.25" customHeight="1" thickTop="1">
      <c r="A52" s="308"/>
      <c r="B52" s="268" t="s">
        <v>15</v>
      </c>
      <c r="C52" s="39" t="s">
        <v>22</v>
      </c>
      <c r="D52" s="232">
        <f>IF(ISERROR(ROUND(D54,0)),"-",ROUND(D54,0))</f>
        <v>0</v>
      </c>
      <c r="E52" s="40">
        <f>IF(S52&gt;0,0,$E$9)</f>
        <v>25</v>
      </c>
      <c r="F52" s="40">
        <f>IF(S52&gt;0,0,$F$9)</f>
        <v>25</v>
      </c>
      <c r="G52" s="40">
        <f>IF(S52&gt;0,0,$G$9)</f>
        <v>25</v>
      </c>
      <c r="H52" s="40">
        <f>IF(S52&gt;0,0,$H$9)</f>
        <v>25</v>
      </c>
      <c r="I52" s="243">
        <f>IF(ISERROR(ROUND(I54,0)),"-",ROUND(I54,0))</f>
        <v>0</v>
      </c>
      <c r="J52" s="40">
        <f>IF(S52&gt;0,0,$J$9)</f>
        <v>66</v>
      </c>
      <c r="K52" s="41">
        <f>IF(S52&gt;0,0,$K$9)</f>
        <v>240</v>
      </c>
      <c r="L52" s="41">
        <f>IF(S52&gt;0,0,$L$9)</f>
        <v>66</v>
      </c>
      <c r="M52" s="41">
        <f>IF(S52&gt;0,0,$M$9)</f>
        <v>26</v>
      </c>
      <c r="N52" s="41">
        <f>IF(S52&gt;0,0,$N$9)</f>
        <v>100</v>
      </c>
      <c r="O52" s="41">
        <f>IF(S52&gt;0,0,$O$9)</f>
        <v>53</v>
      </c>
      <c r="P52" s="41">
        <f>IF(S52&gt;0,0,$P$9)</f>
        <v>80</v>
      </c>
      <c r="Q52" s="42">
        <f>IF(S52&gt;0,0,$Q$9)</f>
        <v>66</v>
      </c>
      <c r="R52" s="43">
        <f>IF(S52&gt;0,0,$R$9)</f>
        <v>833</v>
      </c>
      <c r="S52" s="221"/>
      <c r="T52" s="44" t="s">
        <v>35</v>
      </c>
    </row>
    <row r="53" spans="1:19" ht="9" customHeight="1" thickBot="1">
      <c r="A53" s="308"/>
      <c r="B53" s="269"/>
      <c r="C53" s="266" t="s">
        <v>23</v>
      </c>
      <c r="D53" s="233"/>
      <c r="E53" s="239"/>
      <c r="F53" s="225"/>
      <c r="G53" s="225"/>
      <c r="H53" s="234"/>
      <c r="I53" s="244"/>
      <c r="J53" s="239"/>
      <c r="K53" s="225"/>
      <c r="L53" s="225"/>
      <c r="M53" s="225"/>
      <c r="N53" s="225"/>
      <c r="O53" s="225"/>
      <c r="P53" s="225"/>
      <c r="Q53" s="227"/>
      <c r="R53" s="241"/>
      <c r="S53" s="222"/>
    </row>
    <row r="54" spans="1:19" ht="18.75" customHeight="1" thickBot="1" thickTop="1">
      <c r="A54" s="308"/>
      <c r="B54" s="270"/>
      <c r="C54" s="267"/>
      <c r="D54" s="46">
        <f>IF($S52&gt;0,0,ROUNDDOWN(IF(E53,E53*E52/SUM(E52:H52))+IF(F53,F53*F52/SUM(E52:H52))+IF(G53,G53*G52/SUM(E52:H52))+IF(H53,H53*H52/SUM(E52:H52)),1))</f>
        <v>0</v>
      </c>
      <c r="E54" s="240"/>
      <c r="F54" s="226"/>
      <c r="G54" s="226"/>
      <c r="H54" s="235"/>
      <c r="I54" s="47">
        <f>IF($S52&gt;0,0,(ROUNDDOWN(IF(J53,J53*J52/SUM(J52:Q52))+IF(K53,K53*K52/SUM(J52:Q52))+IF(L53,L53*L52/SUM(J52:Q52))+IF(M53,M53*M52/SUM(J52:Q52))+IF(N53,N53*N52/SUM(J52:Q52))+IF(O53,O53*O52/SUM(J52:Q52))+IF(P53,P53*P52/SUM(J52:Q52))+IF(Q53,Q53*Q52/SUM(J52:Q52)),1)))</f>
        <v>0</v>
      </c>
      <c r="J54" s="240"/>
      <c r="K54" s="226"/>
      <c r="L54" s="226"/>
      <c r="M54" s="226"/>
      <c r="N54" s="226"/>
      <c r="O54" s="226"/>
      <c r="P54" s="226"/>
      <c r="Q54" s="246"/>
      <c r="R54" s="259"/>
      <c r="S54" s="223"/>
    </row>
    <row r="55" spans="1:19" ht="15.75" customHeight="1" thickTop="1">
      <c r="A55" s="308"/>
      <c r="B55" s="268" t="s">
        <v>29</v>
      </c>
      <c r="C55" s="39" t="s">
        <v>22</v>
      </c>
      <c r="D55" s="232">
        <f>IF(ISERROR(ROUND(D57,0)),"-",ROUND(D57,0))</f>
        <v>0</v>
      </c>
      <c r="E55" s="48">
        <f>IF(S55&gt;0,0,$E$10)</f>
        <v>25</v>
      </c>
      <c r="F55" s="49">
        <f>IF(S55&gt;0,0,$F$10)</f>
        <v>25</v>
      </c>
      <c r="G55" s="49">
        <f>IF(S55&gt;0,0,$G$10)</f>
        <v>25</v>
      </c>
      <c r="H55" s="50">
        <f>IF(S55&gt;0,0,$H$10)</f>
        <v>25</v>
      </c>
      <c r="I55" s="243">
        <f>IF(ISERROR(ROUND(I57,0)),"-",ROUND(I57,0))</f>
        <v>0</v>
      </c>
      <c r="J55" s="41">
        <f>IF(S55&gt;0,0,$J$10)</f>
        <v>67</v>
      </c>
      <c r="K55" s="41">
        <f>IF(S55&gt;0,0,$K$10)</f>
        <v>240</v>
      </c>
      <c r="L55" s="41">
        <f>IF(S55&gt;0,0,$L$10)</f>
        <v>67</v>
      </c>
      <c r="M55" s="41">
        <f>IF(S55&gt;0,0,$M$10)</f>
        <v>27</v>
      </c>
      <c r="N55" s="41">
        <f>IF(S55&gt;0,0,$N$10)</f>
        <v>100</v>
      </c>
      <c r="O55" s="41">
        <f>IF(S55&gt;0,0,$O$10)</f>
        <v>53</v>
      </c>
      <c r="P55" s="41">
        <f>IF(S55&gt;0,0,$P$10)</f>
        <v>80</v>
      </c>
      <c r="Q55" s="41">
        <f>IF(S55&gt;0,0,$Q$10)</f>
        <v>67</v>
      </c>
      <c r="R55" s="43">
        <f>IF(S55&gt;0,0,$R$10)</f>
        <v>833</v>
      </c>
      <c r="S55" s="221"/>
    </row>
    <row r="56" spans="1:19" ht="11.25" customHeight="1" thickBot="1">
      <c r="A56" s="308"/>
      <c r="B56" s="269"/>
      <c r="C56" s="266" t="s">
        <v>23</v>
      </c>
      <c r="D56" s="233"/>
      <c r="E56" s="239"/>
      <c r="F56" s="225"/>
      <c r="G56" s="225"/>
      <c r="H56" s="234"/>
      <c r="I56" s="244"/>
      <c r="J56" s="239"/>
      <c r="K56" s="225"/>
      <c r="L56" s="225"/>
      <c r="M56" s="225"/>
      <c r="N56" s="225"/>
      <c r="O56" s="225"/>
      <c r="P56" s="225"/>
      <c r="Q56" s="227"/>
      <c r="R56" s="241"/>
      <c r="S56" s="222"/>
    </row>
    <row r="57" spans="1:19" ht="15" customHeight="1" thickBot="1" thickTop="1">
      <c r="A57" s="308"/>
      <c r="B57" s="270"/>
      <c r="C57" s="267"/>
      <c r="D57" s="46">
        <f>ROUNDDOWN(IF(E56,E56*E55/SUM(E55:H55))+IF(F56,F56*F55/SUM(E55:H55))+IF(G56,G56*G55/SUM(E55:H55))+IF(H56,H56*H55/SUM(E55:H55)),1)</f>
        <v>0</v>
      </c>
      <c r="E57" s="240"/>
      <c r="F57" s="226"/>
      <c r="G57" s="226"/>
      <c r="H57" s="235"/>
      <c r="I57" s="47">
        <f>ROUNDDOWN(IF(J56,J56*J55/SUM(J55:Q55))+IF(K56,K56*K55/SUM(J55:Q55))+IF(L56,L56*L55/SUM(J55:Q55))+IF(M56,M56*M55/SUM(J55:Q55))+IF(N56,N56*N55/SUM(J55:Q55))+IF(O56,O56*O55/SUM(J55:Q55))+IF(P56,P56*P55/SUM(J55:Q55))+IF(Q56,Q56*Q55/SUM(J55:Q55)),1)</f>
        <v>0</v>
      </c>
      <c r="J57" s="240"/>
      <c r="K57" s="226"/>
      <c r="L57" s="226"/>
      <c r="M57" s="226"/>
      <c r="N57" s="226"/>
      <c r="O57" s="226"/>
      <c r="P57" s="226"/>
      <c r="Q57" s="246"/>
      <c r="R57" s="259"/>
      <c r="S57" s="224"/>
    </row>
    <row r="58" spans="1:19" ht="18" customHeight="1" thickTop="1">
      <c r="A58" s="308"/>
      <c r="B58" s="268" t="s">
        <v>30</v>
      </c>
      <c r="C58" s="39" t="s">
        <v>22</v>
      </c>
      <c r="D58" s="232">
        <f>IF(ISERROR(ROUND(D60,0)),"-",ROUND(D60,0))</f>
        <v>0</v>
      </c>
      <c r="E58" s="48">
        <f>$E$11</f>
        <v>25</v>
      </c>
      <c r="F58" s="49">
        <f>$F$11</f>
        <v>25</v>
      </c>
      <c r="G58" s="49">
        <f>$G$11</f>
        <v>25</v>
      </c>
      <c r="H58" s="50">
        <f>$H$11</f>
        <v>25</v>
      </c>
      <c r="I58" s="243">
        <f>IF(ISERROR(ROUND(I60,0)),"-",ROUND(I60,0))</f>
        <v>0</v>
      </c>
      <c r="J58" s="40">
        <f>$J$11</f>
        <v>67</v>
      </c>
      <c r="K58" s="40">
        <f>$K$11</f>
        <v>240</v>
      </c>
      <c r="L58" s="40">
        <f>$L$11</f>
        <v>67</v>
      </c>
      <c r="M58" s="40">
        <f>$M$11</f>
        <v>27</v>
      </c>
      <c r="N58" s="40">
        <f>$N$11</f>
        <v>100</v>
      </c>
      <c r="O58" s="40">
        <f>$O$11</f>
        <v>54</v>
      </c>
      <c r="P58" s="40">
        <f>$P$11</f>
        <v>80</v>
      </c>
      <c r="Q58" s="51">
        <f>$Q$11</f>
        <v>67</v>
      </c>
      <c r="R58" s="43">
        <f>$R$11</f>
        <v>834</v>
      </c>
      <c r="S58" s="52"/>
    </row>
    <row r="59" spans="1:19" ht="8.25" customHeight="1" thickBot="1">
      <c r="A59" s="308"/>
      <c r="B59" s="269"/>
      <c r="C59" s="266" t="s">
        <v>23</v>
      </c>
      <c r="D59" s="233"/>
      <c r="E59" s="239"/>
      <c r="F59" s="225"/>
      <c r="G59" s="225"/>
      <c r="H59" s="234"/>
      <c r="I59" s="244"/>
      <c r="J59" s="239"/>
      <c r="K59" s="225"/>
      <c r="L59" s="225"/>
      <c r="M59" s="225"/>
      <c r="N59" s="225"/>
      <c r="O59" s="225"/>
      <c r="P59" s="225"/>
      <c r="Q59" s="227"/>
      <c r="R59" s="241"/>
      <c r="S59" s="52"/>
    </row>
    <row r="60" spans="1:19" ht="18.75" customHeight="1" thickBot="1" thickTop="1">
      <c r="A60" s="308"/>
      <c r="B60" s="270"/>
      <c r="C60" s="267"/>
      <c r="D60" s="46">
        <f>ROUNDDOWN(IF(E59,E59*E58/SUM(E58:H58))+IF(F59,F59*F58/SUM(E58:H58))+IF(G59,G59*G58/SUM(E58:H58))+IF(H59,H59*H58/SUM(E58:H58)),1)</f>
        <v>0</v>
      </c>
      <c r="E60" s="240"/>
      <c r="F60" s="226"/>
      <c r="G60" s="226"/>
      <c r="H60" s="235"/>
      <c r="I60" s="47">
        <f>ROUNDDOWN(IF(J59,J59*J58/SUM(J58:Q58))+IF(K59,K59*K58/SUM(J58:Q58))+IF(L59,L59*L58/SUM(J58:Q58))+IF(M59,M59*M58/SUM(J58:Q58))+IF(N59,N59*N58/SUM(J58:Q58))+IF(O59,O59*O58/SUM(J58:Q58))+IF(P59,P59*P58/SUM(J58:Q58))+IF(Q59,Q59*Q58/SUM(J58:Q58)),1)</f>
        <v>0</v>
      </c>
      <c r="J60" s="265"/>
      <c r="K60" s="245"/>
      <c r="L60" s="245"/>
      <c r="M60" s="245"/>
      <c r="N60" s="245"/>
      <c r="O60" s="245"/>
      <c r="P60" s="245"/>
      <c r="Q60" s="228"/>
      <c r="R60" s="242"/>
      <c r="S60" s="52"/>
    </row>
    <row r="61" spans="1:19" ht="18" customHeight="1" thickTop="1">
      <c r="A61" s="308"/>
      <c r="B61" s="279" t="s">
        <v>21</v>
      </c>
      <c r="C61" s="53" t="s">
        <v>22</v>
      </c>
      <c r="D61" s="232">
        <f>ROUND(D63,0)</f>
        <v>0</v>
      </c>
      <c r="E61" s="54">
        <f>E52+E55+E58</f>
        <v>75</v>
      </c>
      <c r="F61" s="55">
        <f>F52+F55+F58</f>
        <v>75</v>
      </c>
      <c r="G61" s="55">
        <f>G52+G55+G58</f>
        <v>75</v>
      </c>
      <c r="H61" s="56">
        <f>H52+H55+H58</f>
        <v>75</v>
      </c>
      <c r="I61" s="263"/>
      <c r="J61" s="54">
        <f>J52+J55+J58</f>
        <v>200</v>
      </c>
      <c r="K61" s="55">
        <f aca="true" t="shared" si="7" ref="K61:R61">K52+K55+K58</f>
        <v>720</v>
      </c>
      <c r="L61" s="55">
        <f t="shared" si="7"/>
        <v>200</v>
      </c>
      <c r="M61" s="55">
        <f t="shared" si="7"/>
        <v>80</v>
      </c>
      <c r="N61" s="55">
        <f t="shared" si="7"/>
        <v>300</v>
      </c>
      <c r="O61" s="55">
        <f t="shared" si="7"/>
        <v>160</v>
      </c>
      <c r="P61" s="55">
        <f t="shared" si="7"/>
        <v>240</v>
      </c>
      <c r="Q61" s="56">
        <f t="shared" si="7"/>
        <v>200</v>
      </c>
      <c r="R61" s="57">
        <f t="shared" si="7"/>
        <v>2500</v>
      </c>
      <c r="S61" s="58"/>
    </row>
    <row r="62" spans="1:19" ht="27.75" customHeight="1" thickBot="1">
      <c r="A62" s="308"/>
      <c r="B62" s="280"/>
      <c r="C62" s="277" t="s">
        <v>23</v>
      </c>
      <c r="D62" s="233"/>
      <c r="E62" s="59">
        <f>ROUND(E63,0)</f>
        <v>0</v>
      </c>
      <c r="F62" s="60">
        <f>ROUND(F63,0)</f>
        <v>0</v>
      </c>
      <c r="G62" s="60">
        <f>ROUND(G63,0)</f>
        <v>0</v>
      </c>
      <c r="H62" s="61">
        <f>ROUND(H63,0)</f>
        <v>0</v>
      </c>
      <c r="I62" s="264"/>
      <c r="J62" s="45">
        <f>ROUND(J63,0)</f>
        <v>0</v>
      </c>
      <c r="K62" s="45">
        <f aca="true" t="shared" si="8" ref="K62:R62">ROUND(K63,0)</f>
        <v>0</v>
      </c>
      <c r="L62" s="45">
        <f t="shared" si="8"/>
        <v>0</v>
      </c>
      <c r="M62" s="45">
        <f t="shared" si="8"/>
        <v>0</v>
      </c>
      <c r="N62" s="45">
        <f t="shared" si="8"/>
        <v>0</v>
      </c>
      <c r="O62" s="45">
        <f t="shared" si="8"/>
        <v>0</v>
      </c>
      <c r="P62" s="45">
        <f t="shared" si="8"/>
        <v>0</v>
      </c>
      <c r="Q62" s="62">
        <f t="shared" si="8"/>
        <v>0</v>
      </c>
      <c r="R62" s="63">
        <f t="shared" si="8"/>
        <v>0</v>
      </c>
      <c r="S62" s="64"/>
    </row>
    <row r="63" spans="1:18" ht="18" customHeight="1" thickBot="1" thickTop="1">
      <c r="A63" s="309"/>
      <c r="B63" s="281"/>
      <c r="C63" s="278"/>
      <c r="D63" s="46">
        <f>ROUNDDOWN((E63*E61+F63*F61+G63*G61+H63*H61)/SUM(E61:H61),1)</f>
        <v>0</v>
      </c>
      <c r="E63" s="65">
        <f>ROUNDDOWN((E53*E52+E56*E55+E59*E58)/E61,1)</f>
        <v>0</v>
      </c>
      <c r="F63" s="65">
        <f>ROUNDDOWN((F53*F52+F56*F55+F59*F58)/F61,1)</f>
        <v>0</v>
      </c>
      <c r="G63" s="65">
        <f>ROUNDDOWN((G53*G52+G56*G55+G59*G58)/G61,1)</f>
        <v>0</v>
      </c>
      <c r="H63" s="65">
        <f>ROUNDDOWN((H53*H52+H56*H55+H59*H58)/H61,1)</f>
        <v>0</v>
      </c>
      <c r="I63" s="66"/>
      <c r="J63" s="65">
        <f>ROUNDDOWN((J53*J52+J56*J55+J59*J58)/J61,1)</f>
        <v>0</v>
      </c>
      <c r="K63" s="65">
        <f aca="true" t="shared" si="9" ref="K63:R63">ROUNDDOWN((K53*K52+K56*K55+K59*K58)/K61,1)</f>
        <v>0</v>
      </c>
      <c r="L63" s="65">
        <f t="shared" si="9"/>
        <v>0</v>
      </c>
      <c r="M63" s="65">
        <f t="shared" si="9"/>
        <v>0</v>
      </c>
      <c r="N63" s="65">
        <f t="shared" si="9"/>
        <v>0</v>
      </c>
      <c r="O63" s="65">
        <f t="shared" si="9"/>
        <v>0</v>
      </c>
      <c r="P63" s="65">
        <f t="shared" si="9"/>
        <v>0</v>
      </c>
      <c r="Q63" s="67">
        <f t="shared" si="9"/>
        <v>0</v>
      </c>
      <c r="R63" s="68">
        <f t="shared" si="9"/>
        <v>0</v>
      </c>
    </row>
    <row r="64" spans="5:18" ht="16.5" thickBot="1" thickTop="1"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9" ht="29.25" customHeight="1" thickTop="1">
      <c r="A65" s="307">
        <v>4</v>
      </c>
      <c r="B65" s="329" t="s">
        <v>70</v>
      </c>
      <c r="C65" s="305"/>
      <c r="D65" s="229" t="s">
        <v>13</v>
      </c>
      <c r="E65" s="247"/>
      <c r="F65" s="248"/>
      <c r="G65" s="248"/>
      <c r="H65" s="249"/>
      <c r="I65" s="236" t="s">
        <v>12</v>
      </c>
      <c r="J65" s="260"/>
      <c r="K65" s="261"/>
      <c r="L65" s="261"/>
      <c r="M65" s="261"/>
      <c r="N65" s="261"/>
      <c r="O65" s="261"/>
      <c r="P65" s="261"/>
      <c r="Q65" s="262"/>
      <c r="R65" s="254" t="s">
        <v>14</v>
      </c>
      <c r="S65" s="252" t="s">
        <v>53</v>
      </c>
    </row>
    <row r="66" spans="1:20" s="35" customFormat="1" ht="27.75" customHeight="1">
      <c r="A66" s="308"/>
      <c r="B66" s="330" t="s">
        <v>71</v>
      </c>
      <c r="C66" s="272"/>
      <c r="D66" s="230"/>
      <c r="E66" s="250" t="s">
        <v>16</v>
      </c>
      <c r="F66" s="250" t="s">
        <v>17</v>
      </c>
      <c r="G66" s="250" t="s">
        <v>18</v>
      </c>
      <c r="H66" s="257" t="s">
        <v>19</v>
      </c>
      <c r="I66" s="237"/>
      <c r="J66" s="250" t="s">
        <v>4</v>
      </c>
      <c r="K66" s="250" t="s">
        <v>5</v>
      </c>
      <c r="L66" s="250" t="s">
        <v>6</v>
      </c>
      <c r="M66" s="250" t="s">
        <v>7</v>
      </c>
      <c r="N66" s="250" t="s">
        <v>8</v>
      </c>
      <c r="O66" s="250" t="s">
        <v>9</v>
      </c>
      <c r="P66" s="250" t="s">
        <v>10</v>
      </c>
      <c r="Q66" s="257" t="s">
        <v>11</v>
      </c>
      <c r="R66" s="255"/>
      <c r="S66" s="253"/>
      <c r="T66" s="34"/>
    </row>
    <row r="67" spans="1:20" s="35" customFormat="1" ht="48" customHeight="1">
      <c r="A67" s="308"/>
      <c r="B67" s="330" t="s">
        <v>72</v>
      </c>
      <c r="C67" s="272"/>
      <c r="D67" s="230"/>
      <c r="E67" s="275"/>
      <c r="F67" s="275"/>
      <c r="G67" s="275"/>
      <c r="H67" s="276"/>
      <c r="I67" s="237"/>
      <c r="J67" s="251"/>
      <c r="K67" s="251"/>
      <c r="L67" s="251"/>
      <c r="M67" s="251"/>
      <c r="N67" s="251"/>
      <c r="O67" s="251"/>
      <c r="P67" s="251"/>
      <c r="Q67" s="258"/>
      <c r="R67" s="255"/>
      <c r="S67" s="253"/>
      <c r="T67" s="34"/>
    </row>
    <row r="68" spans="1:19" s="38" customFormat="1" ht="28.5" customHeight="1" thickBot="1">
      <c r="A68" s="308"/>
      <c r="B68" s="331" t="s">
        <v>73</v>
      </c>
      <c r="C68" s="274"/>
      <c r="D68" s="231"/>
      <c r="E68" s="36" t="s">
        <v>0</v>
      </c>
      <c r="F68" s="36" t="s">
        <v>1</v>
      </c>
      <c r="G68" s="36" t="s">
        <v>2</v>
      </c>
      <c r="H68" s="37" t="s">
        <v>3</v>
      </c>
      <c r="I68" s="238"/>
      <c r="J68" s="36">
        <v>1</v>
      </c>
      <c r="K68" s="36">
        <v>2</v>
      </c>
      <c r="L68" s="36">
        <v>3</v>
      </c>
      <c r="M68" s="36">
        <v>4</v>
      </c>
      <c r="N68" s="36">
        <v>5</v>
      </c>
      <c r="O68" s="36">
        <v>6</v>
      </c>
      <c r="P68" s="36">
        <v>7</v>
      </c>
      <c r="Q68" s="37">
        <v>8</v>
      </c>
      <c r="R68" s="256"/>
      <c r="S68" s="253"/>
    </row>
    <row r="69" spans="1:20" s="44" customFormat="1" ht="17.25" customHeight="1" thickTop="1">
      <c r="A69" s="308"/>
      <c r="B69" s="268" t="s">
        <v>15</v>
      </c>
      <c r="C69" s="39" t="s">
        <v>22</v>
      </c>
      <c r="D69" s="232">
        <f>IF(ISERROR(ROUND(D71,0)),"-",ROUND(D71,0))</f>
        <v>0</v>
      </c>
      <c r="E69" s="40">
        <f>IF(S69&gt;0,0,$E$9)</f>
        <v>25</v>
      </c>
      <c r="F69" s="40">
        <f>IF(S69&gt;0,0,$F$9)</f>
        <v>25</v>
      </c>
      <c r="G69" s="40">
        <f>IF(S69&gt;0,0,$G$9)</f>
        <v>25</v>
      </c>
      <c r="H69" s="40">
        <f>IF(S69&gt;0,0,$H$9)</f>
        <v>25</v>
      </c>
      <c r="I69" s="243">
        <f>IF(ISERROR(ROUND(I71,0)),"-",ROUND(I71,0))</f>
        <v>0</v>
      </c>
      <c r="J69" s="40">
        <f>IF(S69&gt;0,0,$J$9)</f>
        <v>66</v>
      </c>
      <c r="K69" s="41">
        <f>IF(S69&gt;0,0,$K$9)</f>
        <v>240</v>
      </c>
      <c r="L69" s="41">
        <f>IF(S69&gt;0,0,$L$9)</f>
        <v>66</v>
      </c>
      <c r="M69" s="41">
        <f>IF(S69&gt;0,0,$M$9)</f>
        <v>26</v>
      </c>
      <c r="N69" s="41">
        <f>IF(S69&gt;0,0,$N$9)</f>
        <v>100</v>
      </c>
      <c r="O69" s="41">
        <f>IF(S69&gt;0,0,$O$9)</f>
        <v>53</v>
      </c>
      <c r="P69" s="41">
        <f>IF(S69&gt;0,0,$P$9)</f>
        <v>80</v>
      </c>
      <c r="Q69" s="42">
        <f>IF(S69&gt;0,0,$Q$9)</f>
        <v>66</v>
      </c>
      <c r="R69" s="43">
        <f>IF(S69&gt;0,0,$R$9)</f>
        <v>833</v>
      </c>
      <c r="S69" s="221"/>
      <c r="T69" s="44" t="s">
        <v>35</v>
      </c>
    </row>
    <row r="70" spans="1:19" ht="9" customHeight="1" thickBot="1">
      <c r="A70" s="308"/>
      <c r="B70" s="269"/>
      <c r="C70" s="266" t="s">
        <v>23</v>
      </c>
      <c r="D70" s="233"/>
      <c r="E70" s="239"/>
      <c r="F70" s="225"/>
      <c r="G70" s="225"/>
      <c r="H70" s="234"/>
      <c r="I70" s="244"/>
      <c r="J70" s="239"/>
      <c r="K70" s="225"/>
      <c r="L70" s="225"/>
      <c r="M70" s="225"/>
      <c r="N70" s="225"/>
      <c r="O70" s="225"/>
      <c r="P70" s="225"/>
      <c r="Q70" s="227"/>
      <c r="R70" s="241"/>
      <c r="S70" s="222"/>
    </row>
    <row r="71" spans="1:19" ht="18.75" customHeight="1" thickBot="1" thickTop="1">
      <c r="A71" s="308"/>
      <c r="B71" s="270"/>
      <c r="C71" s="267"/>
      <c r="D71" s="46">
        <f>IF($S69&gt;0,0,ROUNDDOWN(IF(E70,E70*E69/SUM(E69:H69))+IF(F70,F70*F69/SUM(E69:H69))+IF(G70,G70*G69/SUM(E69:H69))+IF(H70,H70*H69/SUM(E69:H69)),1))</f>
        <v>0</v>
      </c>
      <c r="E71" s="240"/>
      <c r="F71" s="226"/>
      <c r="G71" s="226"/>
      <c r="H71" s="235"/>
      <c r="I71" s="47">
        <f>IF($S69&gt;0,0,(ROUNDDOWN(IF(J70,J70*J69/SUM(J69:Q69))+IF(K70,K70*K69/SUM(J69:Q69))+IF(L70,L70*L69/SUM(J69:Q69))+IF(M70,M70*M69/SUM(J69:Q69))+IF(N70,N70*N69/SUM(J69:Q69))+IF(O70,O70*O69/SUM(J69:Q69))+IF(P70,P70*P69/SUM(J69:Q69))+IF(Q70,Q70*Q69/SUM(J69:Q69)),1)))</f>
        <v>0</v>
      </c>
      <c r="J71" s="240"/>
      <c r="K71" s="226"/>
      <c r="L71" s="226"/>
      <c r="M71" s="226"/>
      <c r="N71" s="226"/>
      <c r="O71" s="226"/>
      <c r="P71" s="226"/>
      <c r="Q71" s="246"/>
      <c r="R71" s="259"/>
      <c r="S71" s="223"/>
    </row>
    <row r="72" spans="1:19" ht="15.75" customHeight="1" thickTop="1">
      <c r="A72" s="308"/>
      <c r="B72" s="268" t="s">
        <v>29</v>
      </c>
      <c r="C72" s="39" t="s">
        <v>22</v>
      </c>
      <c r="D72" s="232">
        <f>IF(ISERROR(ROUND(D74,0)),"-",ROUND(D74,0))</f>
        <v>0</v>
      </c>
      <c r="E72" s="48">
        <f>IF(S72&gt;0,0,$E$10)</f>
        <v>25</v>
      </c>
      <c r="F72" s="49">
        <f>IF(S72&gt;0,0,$F$10)</f>
        <v>25</v>
      </c>
      <c r="G72" s="49">
        <f>IF(S72&gt;0,0,$G$10)</f>
        <v>25</v>
      </c>
      <c r="H72" s="50">
        <f>IF(S72&gt;0,0,$H$10)</f>
        <v>25</v>
      </c>
      <c r="I72" s="243">
        <f>IF(ISERROR(ROUND(I74,0)),"-",ROUND(I74,0))</f>
        <v>0</v>
      </c>
      <c r="J72" s="41">
        <f>IF(S72&gt;0,0,$J$10)</f>
        <v>67</v>
      </c>
      <c r="K72" s="41">
        <f>IF(S72&gt;0,0,$K$10)</f>
        <v>240</v>
      </c>
      <c r="L72" s="41">
        <f>IF(S72&gt;0,0,$L$10)</f>
        <v>67</v>
      </c>
      <c r="M72" s="41">
        <f>IF(S72&gt;0,0,$M$10)</f>
        <v>27</v>
      </c>
      <c r="N72" s="41">
        <f>IF(S72&gt;0,0,$N$10)</f>
        <v>100</v>
      </c>
      <c r="O72" s="41">
        <f>IF(S72&gt;0,0,$O$10)</f>
        <v>53</v>
      </c>
      <c r="P72" s="41">
        <f>IF(S72&gt;0,0,$P$10)</f>
        <v>80</v>
      </c>
      <c r="Q72" s="41">
        <f>IF(S72&gt;0,0,$Q$10)</f>
        <v>67</v>
      </c>
      <c r="R72" s="43">
        <f>IF(S72&gt;0,0,$R$10)</f>
        <v>833</v>
      </c>
      <c r="S72" s="221"/>
    </row>
    <row r="73" spans="1:19" ht="11.25" customHeight="1" thickBot="1">
      <c r="A73" s="308"/>
      <c r="B73" s="269"/>
      <c r="C73" s="266" t="s">
        <v>23</v>
      </c>
      <c r="D73" s="233"/>
      <c r="E73" s="239"/>
      <c r="F73" s="225"/>
      <c r="G73" s="225"/>
      <c r="H73" s="234"/>
      <c r="I73" s="244"/>
      <c r="J73" s="239"/>
      <c r="K73" s="225"/>
      <c r="L73" s="225"/>
      <c r="M73" s="225"/>
      <c r="N73" s="225"/>
      <c r="O73" s="225"/>
      <c r="P73" s="225"/>
      <c r="Q73" s="227"/>
      <c r="R73" s="241"/>
      <c r="S73" s="222"/>
    </row>
    <row r="74" spans="1:19" ht="15" customHeight="1" thickBot="1" thickTop="1">
      <c r="A74" s="308"/>
      <c r="B74" s="270"/>
      <c r="C74" s="267"/>
      <c r="D74" s="46">
        <f>ROUNDDOWN(IF(E73,E73*E72/SUM(E72:H72))+IF(F73,F73*F72/SUM(E72:H72))+IF(G73,G73*G72/SUM(E72:H72))+IF(H73,H73*H72/SUM(E72:H72)),1)</f>
        <v>0</v>
      </c>
      <c r="E74" s="240"/>
      <c r="F74" s="226"/>
      <c r="G74" s="226"/>
      <c r="H74" s="235"/>
      <c r="I74" s="47">
        <f>ROUNDDOWN(IF(J73,J73*J72/SUM(J72:Q72))+IF(K73,K73*K72/SUM(J72:Q72))+IF(L73,L73*L72/SUM(J72:Q72))+IF(M73,M73*M72/SUM(J72:Q72))+IF(N73,N73*N72/SUM(J72:Q72))+IF(O73,O73*O72/SUM(J72:Q72))+IF(P73,P73*P72/SUM(J72:Q72))+IF(Q73,Q73*Q72/SUM(J72:Q72)),1)</f>
        <v>0</v>
      </c>
      <c r="J74" s="240"/>
      <c r="K74" s="226"/>
      <c r="L74" s="226"/>
      <c r="M74" s="226"/>
      <c r="N74" s="226"/>
      <c r="O74" s="226"/>
      <c r="P74" s="226"/>
      <c r="Q74" s="246"/>
      <c r="R74" s="259"/>
      <c r="S74" s="224"/>
    </row>
    <row r="75" spans="1:19" ht="18" customHeight="1" thickTop="1">
      <c r="A75" s="308"/>
      <c r="B75" s="268" t="s">
        <v>30</v>
      </c>
      <c r="C75" s="39" t="s">
        <v>22</v>
      </c>
      <c r="D75" s="232">
        <f>IF(ISERROR(ROUND(D77,0)),"-",ROUND(D77,0))</f>
        <v>0</v>
      </c>
      <c r="E75" s="48">
        <f>$E$11</f>
        <v>25</v>
      </c>
      <c r="F75" s="49">
        <f>$F$11</f>
        <v>25</v>
      </c>
      <c r="G75" s="49">
        <f>$G$11</f>
        <v>25</v>
      </c>
      <c r="H75" s="50">
        <f>$H$11</f>
        <v>25</v>
      </c>
      <c r="I75" s="243">
        <f>IF(ISERROR(ROUND(I77,0)),"-",ROUND(I77,0))</f>
        <v>0</v>
      </c>
      <c r="J75" s="40">
        <f>$J$11</f>
        <v>67</v>
      </c>
      <c r="K75" s="40">
        <f>$K$11</f>
        <v>240</v>
      </c>
      <c r="L75" s="40">
        <f>$L$11</f>
        <v>67</v>
      </c>
      <c r="M75" s="40">
        <f>$M$11</f>
        <v>27</v>
      </c>
      <c r="N75" s="40">
        <f>$N$11</f>
        <v>100</v>
      </c>
      <c r="O75" s="40">
        <f>$O$11</f>
        <v>54</v>
      </c>
      <c r="P75" s="40">
        <f>$P$11</f>
        <v>80</v>
      </c>
      <c r="Q75" s="51">
        <f>$Q$11</f>
        <v>67</v>
      </c>
      <c r="R75" s="43">
        <f>$R$11</f>
        <v>834</v>
      </c>
      <c r="S75" s="52"/>
    </row>
    <row r="76" spans="1:19" ht="8.25" customHeight="1" thickBot="1">
      <c r="A76" s="308"/>
      <c r="B76" s="269"/>
      <c r="C76" s="266" t="s">
        <v>23</v>
      </c>
      <c r="D76" s="233"/>
      <c r="E76" s="239"/>
      <c r="F76" s="225"/>
      <c r="G76" s="225"/>
      <c r="H76" s="234"/>
      <c r="I76" s="244"/>
      <c r="J76" s="239"/>
      <c r="K76" s="225"/>
      <c r="L76" s="225"/>
      <c r="M76" s="225"/>
      <c r="N76" s="225"/>
      <c r="O76" s="225"/>
      <c r="P76" s="225"/>
      <c r="Q76" s="227"/>
      <c r="R76" s="241"/>
      <c r="S76" s="52"/>
    </row>
    <row r="77" spans="1:19" ht="18.75" customHeight="1" thickBot="1" thickTop="1">
      <c r="A77" s="308"/>
      <c r="B77" s="270"/>
      <c r="C77" s="267"/>
      <c r="D77" s="46">
        <f>ROUNDDOWN(IF(E76,E76*E75/SUM(E75:H75))+IF(F76,F76*F75/SUM(E75:H75))+IF(G76,G76*G75/SUM(E75:H75))+IF(H76,H76*H75/SUM(E75:H75)),1)</f>
        <v>0</v>
      </c>
      <c r="E77" s="240"/>
      <c r="F77" s="226"/>
      <c r="G77" s="226"/>
      <c r="H77" s="235"/>
      <c r="I77" s="47">
        <f>ROUNDDOWN(IF(J76,J76*J75/SUM(J75:Q75))+IF(K76,K76*K75/SUM(J75:Q75))+IF(L76,L76*L75/SUM(J75:Q75))+IF(M76,M76*M75/SUM(J75:Q75))+IF(N76,N76*N75/SUM(J75:Q75))+IF(O76,O76*O75/SUM(J75:Q75))+IF(P76,P76*P75/SUM(J75:Q75))+IF(Q76,Q76*Q75/SUM(J75:Q75)),1)</f>
        <v>0</v>
      </c>
      <c r="J77" s="265"/>
      <c r="K77" s="245"/>
      <c r="L77" s="245"/>
      <c r="M77" s="245"/>
      <c r="N77" s="245"/>
      <c r="O77" s="245"/>
      <c r="P77" s="245"/>
      <c r="Q77" s="228"/>
      <c r="R77" s="242"/>
      <c r="S77" s="52"/>
    </row>
    <row r="78" spans="1:19" ht="18" customHeight="1" thickTop="1">
      <c r="A78" s="308"/>
      <c r="B78" s="279" t="s">
        <v>21</v>
      </c>
      <c r="C78" s="53" t="s">
        <v>22</v>
      </c>
      <c r="D78" s="232">
        <f>ROUND(D80,0)</f>
        <v>0</v>
      </c>
      <c r="E78" s="54">
        <f>E69+E72+E75</f>
        <v>75</v>
      </c>
      <c r="F78" s="55">
        <f>F69+F72+F75</f>
        <v>75</v>
      </c>
      <c r="G78" s="55">
        <f>G69+G72+G75</f>
        <v>75</v>
      </c>
      <c r="H78" s="56">
        <f>H69+H72+H75</f>
        <v>75</v>
      </c>
      <c r="I78" s="263"/>
      <c r="J78" s="54">
        <f>J69+J72+J75</f>
        <v>200</v>
      </c>
      <c r="K78" s="55">
        <f aca="true" t="shared" si="10" ref="K78:R78">K69+K72+K75</f>
        <v>720</v>
      </c>
      <c r="L78" s="55">
        <f t="shared" si="10"/>
        <v>200</v>
      </c>
      <c r="M78" s="55">
        <f t="shared" si="10"/>
        <v>80</v>
      </c>
      <c r="N78" s="55">
        <f t="shared" si="10"/>
        <v>300</v>
      </c>
      <c r="O78" s="55">
        <f t="shared" si="10"/>
        <v>160</v>
      </c>
      <c r="P78" s="55">
        <f t="shared" si="10"/>
        <v>240</v>
      </c>
      <c r="Q78" s="56">
        <f t="shared" si="10"/>
        <v>200</v>
      </c>
      <c r="R78" s="57">
        <f t="shared" si="10"/>
        <v>2500</v>
      </c>
      <c r="S78" s="58"/>
    </row>
    <row r="79" spans="1:19" ht="27.75" customHeight="1" thickBot="1">
      <c r="A79" s="308"/>
      <c r="B79" s="280"/>
      <c r="C79" s="277" t="s">
        <v>23</v>
      </c>
      <c r="D79" s="233"/>
      <c r="E79" s="59">
        <f>ROUND(E80,0)</f>
        <v>0</v>
      </c>
      <c r="F79" s="60">
        <f>ROUND(F80,0)</f>
        <v>0</v>
      </c>
      <c r="G79" s="60">
        <f>ROUND(G80,0)</f>
        <v>0</v>
      </c>
      <c r="H79" s="61">
        <f>ROUND(H80,0)</f>
        <v>0</v>
      </c>
      <c r="I79" s="264"/>
      <c r="J79" s="45">
        <f>ROUND(J80,0)</f>
        <v>0</v>
      </c>
      <c r="K79" s="45">
        <f aca="true" t="shared" si="11" ref="K79:R79">ROUND(K80,0)</f>
        <v>0</v>
      </c>
      <c r="L79" s="45">
        <f t="shared" si="11"/>
        <v>0</v>
      </c>
      <c r="M79" s="45">
        <f t="shared" si="11"/>
        <v>0</v>
      </c>
      <c r="N79" s="45">
        <f t="shared" si="11"/>
        <v>0</v>
      </c>
      <c r="O79" s="45">
        <f t="shared" si="11"/>
        <v>0</v>
      </c>
      <c r="P79" s="45">
        <f t="shared" si="11"/>
        <v>0</v>
      </c>
      <c r="Q79" s="62">
        <f t="shared" si="11"/>
        <v>0</v>
      </c>
      <c r="R79" s="63">
        <f t="shared" si="11"/>
        <v>0</v>
      </c>
      <c r="S79" s="64"/>
    </row>
    <row r="80" spans="1:18" ht="18" customHeight="1" thickBot="1" thickTop="1">
      <c r="A80" s="309"/>
      <c r="B80" s="281"/>
      <c r="C80" s="278"/>
      <c r="D80" s="46">
        <f>ROUNDDOWN((E80*E78+F80*F78+G80*G78+H80*H78)/SUM(E78:H78),1)</f>
        <v>0</v>
      </c>
      <c r="E80" s="65">
        <f>ROUNDDOWN((E70*E69+E73*E72+E76*E75)/E78,1)</f>
        <v>0</v>
      </c>
      <c r="F80" s="65">
        <f>ROUNDDOWN((F70*F69+F73*F72+F76*F75)/F78,1)</f>
        <v>0</v>
      </c>
      <c r="G80" s="65">
        <f>ROUNDDOWN((G70*G69+G73*G72+G76*G75)/G78,1)</f>
        <v>0</v>
      </c>
      <c r="H80" s="65">
        <f>ROUNDDOWN((H70*H69+H73*H72+H76*H75)/H78,1)</f>
        <v>0</v>
      </c>
      <c r="I80" s="66"/>
      <c r="J80" s="65">
        <f>ROUNDDOWN((J70*J69+J73*J72+J76*J75)/J78,1)</f>
        <v>0</v>
      </c>
      <c r="K80" s="65">
        <f aca="true" t="shared" si="12" ref="K80:R80">ROUNDDOWN((K70*K69+K73*K72+K76*K75)/K78,1)</f>
        <v>0</v>
      </c>
      <c r="L80" s="65">
        <f t="shared" si="12"/>
        <v>0</v>
      </c>
      <c r="M80" s="65">
        <f t="shared" si="12"/>
        <v>0</v>
      </c>
      <c r="N80" s="65">
        <f t="shared" si="12"/>
        <v>0</v>
      </c>
      <c r="O80" s="65">
        <f t="shared" si="12"/>
        <v>0</v>
      </c>
      <c r="P80" s="65">
        <f t="shared" si="12"/>
        <v>0</v>
      </c>
      <c r="Q80" s="67">
        <f t="shared" si="12"/>
        <v>0</v>
      </c>
      <c r="R80" s="68">
        <f t="shared" si="12"/>
        <v>0</v>
      </c>
    </row>
    <row r="81" spans="5:18" ht="16.5" thickBot="1" thickTop="1"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1:19" ht="29.25" customHeight="1" thickTop="1">
      <c r="A82" s="307">
        <v>5</v>
      </c>
      <c r="B82" s="329" t="s">
        <v>70</v>
      </c>
      <c r="C82" s="305"/>
      <c r="D82" s="229" t="s">
        <v>13</v>
      </c>
      <c r="E82" s="247"/>
      <c r="F82" s="248"/>
      <c r="G82" s="248"/>
      <c r="H82" s="249"/>
      <c r="I82" s="236" t="s">
        <v>12</v>
      </c>
      <c r="J82" s="260"/>
      <c r="K82" s="261"/>
      <c r="L82" s="261"/>
      <c r="M82" s="261"/>
      <c r="N82" s="261"/>
      <c r="O82" s="261"/>
      <c r="P82" s="261"/>
      <c r="Q82" s="262"/>
      <c r="R82" s="254" t="s">
        <v>14</v>
      </c>
      <c r="S82" s="252" t="s">
        <v>53</v>
      </c>
    </row>
    <row r="83" spans="1:20" s="35" customFormat="1" ht="27.75" customHeight="1">
      <c r="A83" s="308"/>
      <c r="B83" s="330" t="s">
        <v>71</v>
      </c>
      <c r="C83" s="272"/>
      <c r="D83" s="230"/>
      <c r="E83" s="250" t="s">
        <v>16</v>
      </c>
      <c r="F83" s="250" t="s">
        <v>17</v>
      </c>
      <c r="G83" s="250" t="s">
        <v>18</v>
      </c>
      <c r="H83" s="257" t="s">
        <v>19</v>
      </c>
      <c r="I83" s="237"/>
      <c r="J83" s="250" t="s">
        <v>4</v>
      </c>
      <c r="K83" s="250" t="s">
        <v>5</v>
      </c>
      <c r="L83" s="250" t="s">
        <v>6</v>
      </c>
      <c r="M83" s="250" t="s">
        <v>7</v>
      </c>
      <c r="N83" s="250" t="s">
        <v>8</v>
      </c>
      <c r="O83" s="250" t="s">
        <v>9</v>
      </c>
      <c r="P83" s="250" t="s">
        <v>10</v>
      </c>
      <c r="Q83" s="257" t="s">
        <v>11</v>
      </c>
      <c r="R83" s="255"/>
      <c r="S83" s="253"/>
      <c r="T83" s="34"/>
    </row>
    <row r="84" spans="1:20" s="35" customFormat="1" ht="48" customHeight="1">
      <c r="A84" s="308"/>
      <c r="B84" s="330" t="s">
        <v>72</v>
      </c>
      <c r="C84" s="272"/>
      <c r="D84" s="230"/>
      <c r="E84" s="275"/>
      <c r="F84" s="275"/>
      <c r="G84" s="275"/>
      <c r="H84" s="276"/>
      <c r="I84" s="237"/>
      <c r="J84" s="251"/>
      <c r="K84" s="251"/>
      <c r="L84" s="251"/>
      <c r="M84" s="251"/>
      <c r="N84" s="251"/>
      <c r="O84" s="251"/>
      <c r="P84" s="251"/>
      <c r="Q84" s="258"/>
      <c r="R84" s="255"/>
      <c r="S84" s="253"/>
      <c r="T84" s="34"/>
    </row>
    <row r="85" spans="1:19" s="38" customFormat="1" ht="28.5" customHeight="1" thickBot="1">
      <c r="A85" s="308"/>
      <c r="B85" s="331" t="s">
        <v>73</v>
      </c>
      <c r="C85" s="274"/>
      <c r="D85" s="231"/>
      <c r="E85" s="36" t="s">
        <v>0</v>
      </c>
      <c r="F85" s="36" t="s">
        <v>1</v>
      </c>
      <c r="G85" s="36" t="s">
        <v>2</v>
      </c>
      <c r="H85" s="37" t="s">
        <v>3</v>
      </c>
      <c r="I85" s="238"/>
      <c r="J85" s="36">
        <v>1</v>
      </c>
      <c r="K85" s="36">
        <v>2</v>
      </c>
      <c r="L85" s="36">
        <v>3</v>
      </c>
      <c r="M85" s="36">
        <v>4</v>
      </c>
      <c r="N85" s="36">
        <v>5</v>
      </c>
      <c r="O85" s="36">
        <v>6</v>
      </c>
      <c r="P85" s="36">
        <v>7</v>
      </c>
      <c r="Q85" s="37">
        <v>8</v>
      </c>
      <c r="R85" s="256"/>
      <c r="S85" s="253"/>
    </row>
    <row r="86" spans="1:20" s="44" customFormat="1" ht="17.25" customHeight="1" thickTop="1">
      <c r="A86" s="308"/>
      <c r="B86" s="268" t="s">
        <v>15</v>
      </c>
      <c r="C86" s="39" t="s">
        <v>22</v>
      </c>
      <c r="D86" s="232">
        <f>IF(ISERROR(ROUND(D88,0)),"-",ROUND(D88,0))</f>
        <v>0</v>
      </c>
      <c r="E86" s="40">
        <f>IF(S86&gt;0,0,$E$9)</f>
        <v>25</v>
      </c>
      <c r="F86" s="40">
        <f>IF(S86&gt;0,0,$F$9)</f>
        <v>25</v>
      </c>
      <c r="G86" s="40">
        <f>IF(S86&gt;0,0,$G$9)</f>
        <v>25</v>
      </c>
      <c r="H86" s="40">
        <f>IF(S86&gt;0,0,$H$9)</f>
        <v>25</v>
      </c>
      <c r="I86" s="243">
        <f>IF(ISERROR(ROUND(I88,0)),"-",ROUND(I88,0))</f>
        <v>0</v>
      </c>
      <c r="J86" s="40">
        <f>IF(S86&gt;0,0,$J$9)</f>
        <v>66</v>
      </c>
      <c r="K86" s="41">
        <f>IF(S86&gt;0,0,$K$9)</f>
        <v>240</v>
      </c>
      <c r="L86" s="41">
        <f>IF(S86&gt;0,0,$L$9)</f>
        <v>66</v>
      </c>
      <c r="M86" s="41">
        <f>IF(S86&gt;0,0,$M$9)</f>
        <v>26</v>
      </c>
      <c r="N86" s="41">
        <f>IF(S86&gt;0,0,$N$9)</f>
        <v>100</v>
      </c>
      <c r="O86" s="41">
        <f>IF(S86&gt;0,0,$O$9)</f>
        <v>53</v>
      </c>
      <c r="P86" s="41">
        <f>IF(S86&gt;0,0,$P$9)</f>
        <v>80</v>
      </c>
      <c r="Q86" s="42">
        <f>IF(S86&gt;0,0,$Q$9)</f>
        <v>66</v>
      </c>
      <c r="R86" s="43">
        <f>IF(S86&gt;0,0,$R$9)</f>
        <v>833</v>
      </c>
      <c r="S86" s="221"/>
      <c r="T86" s="44" t="s">
        <v>35</v>
      </c>
    </row>
    <row r="87" spans="1:19" ht="9" customHeight="1" thickBot="1">
      <c r="A87" s="308"/>
      <c r="B87" s="269"/>
      <c r="C87" s="266" t="s">
        <v>23</v>
      </c>
      <c r="D87" s="233"/>
      <c r="E87" s="239"/>
      <c r="F87" s="225"/>
      <c r="G87" s="225"/>
      <c r="H87" s="234"/>
      <c r="I87" s="244"/>
      <c r="J87" s="239"/>
      <c r="K87" s="225"/>
      <c r="L87" s="225"/>
      <c r="M87" s="225"/>
      <c r="N87" s="225"/>
      <c r="O87" s="225"/>
      <c r="P87" s="225"/>
      <c r="Q87" s="227"/>
      <c r="R87" s="241"/>
      <c r="S87" s="222"/>
    </row>
    <row r="88" spans="1:19" ht="18.75" customHeight="1" thickBot="1" thickTop="1">
      <c r="A88" s="308"/>
      <c r="B88" s="270"/>
      <c r="C88" s="267"/>
      <c r="D88" s="46">
        <f>IF($S86&gt;0,0,ROUNDDOWN(IF(E87,E87*E86/SUM(E86:H86))+IF(F87,F87*F86/SUM(E86:H86))+IF(G87,G87*G86/SUM(E86:H86))+IF(H87,H87*H86/SUM(E86:H86)),1))</f>
        <v>0</v>
      </c>
      <c r="E88" s="240"/>
      <c r="F88" s="226"/>
      <c r="G88" s="226"/>
      <c r="H88" s="235"/>
      <c r="I88" s="47">
        <f>IF($S86&gt;0,0,(ROUNDDOWN(IF(J87,J87*J86/SUM(J86:Q86))+IF(K87,K87*K86/SUM(J86:Q86))+IF(L87,L87*L86/SUM(J86:Q86))+IF(M87,M87*M86/SUM(J86:Q86))+IF(N87,N87*N86/SUM(J86:Q86))+IF(O87,O87*O86/SUM(J86:Q86))+IF(P87,P87*P86/SUM(J86:Q86))+IF(Q87,Q87*Q86/SUM(J86:Q86)),1)))</f>
        <v>0</v>
      </c>
      <c r="J88" s="240"/>
      <c r="K88" s="226"/>
      <c r="L88" s="226"/>
      <c r="M88" s="226"/>
      <c r="N88" s="226"/>
      <c r="O88" s="226"/>
      <c r="P88" s="226"/>
      <c r="Q88" s="246"/>
      <c r="R88" s="259"/>
      <c r="S88" s="223"/>
    </row>
    <row r="89" spans="1:19" ht="15.75" customHeight="1" thickTop="1">
      <c r="A89" s="308"/>
      <c r="B89" s="268" t="s">
        <v>29</v>
      </c>
      <c r="C89" s="39" t="s">
        <v>22</v>
      </c>
      <c r="D89" s="232">
        <f>IF(ISERROR(ROUND(D91,0)),"-",ROUND(D91,0))</f>
        <v>0</v>
      </c>
      <c r="E89" s="48">
        <f>IF(S89&gt;0,0,$E$10)</f>
        <v>25</v>
      </c>
      <c r="F89" s="49">
        <f>IF(S89&gt;0,0,$F$10)</f>
        <v>25</v>
      </c>
      <c r="G89" s="49">
        <f>IF(S89&gt;0,0,$G$10)</f>
        <v>25</v>
      </c>
      <c r="H89" s="50">
        <f>IF(S89&gt;0,0,$H$10)</f>
        <v>25</v>
      </c>
      <c r="I89" s="243">
        <f>IF(ISERROR(ROUND(I91,0)),"-",ROUND(I91,0))</f>
        <v>0</v>
      </c>
      <c r="J89" s="41">
        <f>IF(S89&gt;0,0,$J$10)</f>
        <v>67</v>
      </c>
      <c r="K89" s="41">
        <f>IF(S89&gt;0,0,$K$10)</f>
        <v>240</v>
      </c>
      <c r="L89" s="41">
        <f>IF(S89&gt;0,0,$L$10)</f>
        <v>67</v>
      </c>
      <c r="M89" s="41">
        <f>IF(S89&gt;0,0,$M$10)</f>
        <v>27</v>
      </c>
      <c r="N89" s="41">
        <f>IF(S89&gt;0,0,$N$10)</f>
        <v>100</v>
      </c>
      <c r="O89" s="41">
        <f>IF(S89&gt;0,0,$O$10)</f>
        <v>53</v>
      </c>
      <c r="P89" s="41">
        <f>IF(S89&gt;0,0,$P$10)</f>
        <v>80</v>
      </c>
      <c r="Q89" s="41">
        <f>IF(S89&gt;0,0,$Q$10)</f>
        <v>67</v>
      </c>
      <c r="R89" s="43">
        <f>IF(S89&gt;0,0,$R$10)</f>
        <v>833</v>
      </c>
      <c r="S89" s="221"/>
    </row>
    <row r="90" spans="1:19" ht="11.25" customHeight="1" thickBot="1">
      <c r="A90" s="308"/>
      <c r="B90" s="269"/>
      <c r="C90" s="266" t="s">
        <v>23</v>
      </c>
      <c r="D90" s="233"/>
      <c r="E90" s="239"/>
      <c r="F90" s="225"/>
      <c r="G90" s="225"/>
      <c r="H90" s="234"/>
      <c r="I90" s="244"/>
      <c r="J90" s="239"/>
      <c r="K90" s="225"/>
      <c r="L90" s="225"/>
      <c r="M90" s="225"/>
      <c r="N90" s="225"/>
      <c r="O90" s="225"/>
      <c r="P90" s="225"/>
      <c r="Q90" s="227"/>
      <c r="R90" s="241"/>
      <c r="S90" s="222"/>
    </row>
    <row r="91" spans="1:19" ht="15" customHeight="1" thickBot="1" thickTop="1">
      <c r="A91" s="308"/>
      <c r="B91" s="270"/>
      <c r="C91" s="267"/>
      <c r="D91" s="46">
        <f>ROUNDDOWN(IF(E90,E90*E89/SUM(E89:H89))+IF(F90,F90*F89/SUM(E89:H89))+IF(G90,G90*G89/SUM(E89:H89))+IF(H90,H90*H89/SUM(E89:H89)),1)</f>
        <v>0</v>
      </c>
      <c r="E91" s="240"/>
      <c r="F91" s="226"/>
      <c r="G91" s="226"/>
      <c r="H91" s="235"/>
      <c r="I91" s="47">
        <f>ROUNDDOWN(IF(J90,J90*J89/SUM(J89:Q89))+IF(K90,K90*K89/SUM(J89:Q89))+IF(L90,L90*L89/SUM(J89:Q89))+IF(M90,M90*M89/SUM(J89:Q89))+IF(N90,N90*N89/SUM(J89:Q89))+IF(O90,O90*O89/SUM(J89:Q89))+IF(P90,P90*P89/SUM(J89:Q89))+IF(Q90,Q90*Q89/SUM(J89:Q89)),1)</f>
        <v>0</v>
      </c>
      <c r="J91" s="240"/>
      <c r="K91" s="226"/>
      <c r="L91" s="226"/>
      <c r="M91" s="226"/>
      <c r="N91" s="226"/>
      <c r="O91" s="226"/>
      <c r="P91" s="226"/>
      <c r="Q91" s="246"/>
      <c r="R91" s="259"/>
      <c r="S91" s="224"/>
    </row>
    <row r="92" spans="1:19" ht="18" customHeight="1" thickTop="1">
      <c r="A92" s="308"/>
      <c r="B92" s="268" t="s">
        <v>30</v>
      </c>
      <c r="C92" s="39" t="s">
        <v>22</v>
      </c>
      <c r="D92" s="232">
        <f>IF(ISERROR(ROUND(D94,0)),"-",ROUND(D94,0))</f>
        <v>0</v>
      </c>
      <c r="E92" s="48">
        <f>$E$11</f>
        <v>25</v>
      </c>
      <c r="F92" s="49">
        <f>$F$11</f>
        <v>25</v>
      </c>
      <c r="G92" s="49">
        <f>$G$11</f>
        <v>25</v>
      </c>
      <c r="H92" s="50">
        <f>$H$11</f>
        <v>25</v>
      </c>
      <c r="I92" s="243">
        <f>IF(ISERROR(ROUND(I94,0)),"-",ROUND(I94,0))</f>
        <v>0</v>
      </c>
      <c r="J92" s="40">
        <f>$J$11</f>
        <v>67</v>
      </c>
      <c r="K92" s="40">
        <f>$K$11</f>
        <v>240</v>
      </c>
      <c r="L92" s="40">
        <f>$L$11</f>
        <v>67</v>
      </c>
      <c r="M92" s="40">
        <f>$M$11</f>
        <v>27</v>
      </c>
      <c r="N92" s="40">
        <f>$N$11</f>
        <v>100</v>
      </c>
      <c r="O92" s="40">
        <f>$O$11</f>
        <v>54</v>
      </c>
      <c r="P92" s="40">
        <f>$P$11</f>
        <v>80</v>
      </c>
      <c r="Q92" s="51">
        <f>$Q$11</f>
        <v>67</v>
      </c>
      <c r="R92" s="43">
        <f>$R$11</f>
        <v>834</v>
      </c>
      <c r="S92" s="52"/>
    </row>
    <row r="93" spans="1:19" ht="8.25" customHeight="1" thickBot="1">
      <c r="A93" s="308"/>
      <c r="B93" s="269"/>
      <c r="C93" s="266" t="s">
        <v>23</v>
      </c>
      <c r="D93" s="233"/>
      <c r="E93" s="239"/>
      <c r="F93" s="225"/>
      <c r="G93" s="225"/>
      <c r="H93" s="234"/>
      <c r="I93" s="244"/>
      <c r="J93" s="239"/>
      <c r="K93" s="225"/>
      <c r="L93" s="225"/>
      <c r="M93" s="225"/>
      <c r="N93" s="225"/>
      <c r="O93" s="225"/>
      <c r="P93" s="225"/>
      <c r="Q93" s="227"/>
      <c r="R93" s="241"/>
      <c r="S93" s="52"/>
    </row>
    <row r="94" spans="1:19" ht="18.75" customHeight="1" thickBot="1" thickTop="1">
      <c r="A94" s="308"/>
      <c r="B94" s="270"/>
      <c r="C94" s="267"/>
      <c r="D94" s="46">
        <f>ROUNDDOWN(IF(E93,E93*E92/SUM(E92:H92))+IF(F93,F93*F92/SUM(E92:H92))+IF(G93,G93*G92/SUM(E92:H92))+IF(H93,H93*H92/SUM(E92:H92)),1)</f>
        <v>0</v>
      </c>
      <c r="E94" s="240"/>
      <c r="F94" s="226"/>
      <c r="G94" s="226"/>
      <c r="H94" s="235"/>
      <c r="I94" s="47">
        <f>ROUNDDOWN(IF(J93,J93*J92/SUM(J92:Q92))+IF(K93,K93*K92/SUM(J92:Q92))+IF(L93,L93*L92/SUM(J92:Q92))+IF(M93,M93*M92/SUM(J92:Q92))+IF(N93,N93*N92/SUM(J92:Q92))+IF(O93,O93*O92/SUM(J92:Q92))+IF(P93,P93*P92/SUM(J92:Q92))+IF(Q93,Q93*Q92/SUM(J92:Q92)),1)</f>
        <v>0</v>
      </c>
      <c r="J94" s="265"/>
      <c r="K94" s="245"/>
      <c r="L94" s="245"/>
      <c r="M94" s="245"/>
      <c r="N94" s="245"/>
      <c r="O94" s="245"/>
      <c r="P94" s="245"/>
      <c r="Q94" s="228"/>
      <c r="R94" s="242"/>
      <c r="S94" s="52"/>
    </row>
    <row r="95" spans="1:19" ht="18" customHeight="1" thickTop="1">
      <c r="A95" s="308"/>
      <c r="B95" s="279" t="s">
        <v>21</v>
      </c>
      <c r="C95" s="53" t="s">
        <v>22</v>
      </c>
      <c r="D95" s="232">
        <f>ROUND(D97,0)</f>
        <v>0</v>
      </c>
      <c r="E95" s="54">
        <f>E86+E89+E92</f>
        <v>75</v>
      </c>
      <c r="F95" s="55">
        <f>F86+F89+F92</f>
        <v>75</v>
      </c>
      <c r="G95" s="55">
        <f>G86+G89+G92</f>
        <v>75</v>
      </c>
      <c r="H95" s="56">
        <f>H86+H89+H92</f>
        <v>75</v>
      </c>
      <c r="I95" s="263"/>
      <c r="J95" s="54">
        <f>J86+J89+J92</f>
        <v>200</v>
      </c>
      <c r="K95" s="55">
        <f aca="true" t="shared" si="13" ref="K95:R95">K86+K89+K92</f>
        <v>720</v>
      </c>
      <c r="L95" s="55">
        <f t="shared" si="13"/>
        <v>200</v>
      </c>
      <c r="M95" s="55">
        <f t="shared" si="13"/>
        <v>80</v>
      </c>
      <c r="N95" s="55">
        <f t="shared" si="13"/>
        <v>300</v>
      </c>
      <c r="O95" s="55">
        <f t="shared" si="13"/>
        <v>160</v>
      </c>
      <c r="P95" s="55">
        <f t="shared" si="13"/>
        <v>240</v>
      </c>
      <c r="Q95" s="56">
        <f t="shared" si="13"/>
        <v>200</v>
      </c>
      <c r="R95" s="57">
        <f t="shared" si="13"/>
        <v>2500</v>
      </c>
      <c r="S95" s="58"/>
    </row>
    <row r="96" spans="1:19" ht="27.75" customHeight="1" thickBot="1">
      <c r="A96" s="308"/>
      <c r="B96" s="280"/>
      <c r="C96" s="277" t="s">
        <v>23</v>
      </c>
      <c r="D96" s="233"/>
      <c r="E96" s="59">
        <f>ROUND(E97,0)</f>
        <v>0</v>
      </c>
      <c r="F96" s="60">
        <f>ROUND(F97,0)</f>
        <v>0</v>
      </c>
      <c r="G96" s="60">
        <f>ROUND(G97,0)</f>
        <v>0</v>
      </c>
      <c r="H96" s="61">
        <f>ROUND(H97,0)</f>
        <v>0</v>
      </c>
      <c r="I96" s="264"/>
      <c r="J96" s="45">
        <f>ROUND(J97,0)</f>
        <v>0</v>
      </c>
      <c r="K96" s="45">
        <f aca="true" t="shared" si="14" ref="K96:R96">ROUND(K97,0)</f>
        <v>0</v>
      </c>
      <c r="L96" s="45">
        <f t="shared" si="14"/>
        <v>0</v>
      </c>
      <c r="M96" s="45">
        <f t="shared" si="14"/>
        <v>0</v>
      </c>
      <c r="N96" s="45">
        <f t="shared" si="14"/>
        <v>0</v>
      </c>
      <c r="O96" s="45">
        <f t="shared" si="14"/>
        <v>0</v>
      </c>
      <c r="P96" s="45">
        <f t="shared" si="14"/>
        <v>0</v>
      </c>
      <c r="Q96" s="62">
        <f t="shared" si="14"/>
        <v>0</v>
      </c>
      <c r="R96" s="63">
        <f t="shared" si="14"/>
        <v>0</v>
      </c>
      <c r="S96" s="64"/>
    </row>
    <row r="97" spans="1:18" ht="18" customHeight="1" thickBot="1" thickTop="1">
      <c r="A97" s="309"/>
      <c r="B97" s="281"/>
      <c r="C97" s="278"/>
      <c r="D97" s="46">
        <f>ROUNDDOWN((E97*E95+F97*F95+G97*G95+H97*H95)/SUM(E95:H95),1)</f>
        <v>0</v>
      </c>
      <c r="E97" s="65">
        <f>ROUNDDOWN((E87*E86+E90*E89+E93*E92)/E95,1)</f>
        <v>0</v>
      </c>
      <c r="F97" s="65">
        <f>ROUNDDOWN((F87*F86+F90*F89+F93*F92)/F95,1)</f>
        <v>0</v>
      </c>
      <c r="G97" s="65">
        <f>ROUNDDOWN((G87*G86+G90*G89+G93*G92)/G95,1)</f>
        <v>0</v>
      </c>
      <c r="H97" s="65">
        <f>ROUNDDOWN((H87*H86+H90*H89+H93*H92)/H95,1)</f>
        <v>0</v>
      </c>
      <c r="I97" s="66"/>
      <c r="J97" s="65">
        <f>ROUNDDOWN((J87*J86+J90*J89+J93*J92)/J95,1)</f>
        <v>0</v>
      </c>
      <c r="K97" s="65">
        <f aca="true" t="shared" si="15" ref="K97:R97">ROUNDDOWN((K87*K86+K90*K89+K93*K92)/K95,1)</f>
        <v>0</v>
      </c>
      <c r="L97" s="65">
        <f t="shared" si="15"/>
        <v>0</v>
      </c>
      <c r="M97" s="65">
        <f t="shared" si="15"/>
        <v>0</v>
      </c>
      <c r="N97" s="65">
        <f t="shared" si="15"/>
        <v>0</v>
      </c>
      <c r="O97" s="65">
        <f t="shared" si="15"/>
        <v>0</v>
      </c>
      <c r="P97" s="65">
        <f t="shared" si="15"/>
        <v>0</v>
      </c>
      <c r="Q97" s="67">
        <f t="shared" si="15"/>
        <v>0</v>
      </c>
      <c r="R97" s="68">
        <f t="shared" si="15"/>
        <v>0</v>
      </c>
    </row>
    <row r="98" spans="5:18" ht="16.5" thickBot="1" thickTop="1"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1:19" ht="29.25" customHeight="1" thickTop="1">
      <c r="A99" s="307">
        <v>6</v>
      </c>
      <c r="B99" s="329" t="s">
        <v>70</v>
      </c>
      <c r="C99" s="305"/>
      <c r="D99" s="229" t="s">
        <v>13</v>
      </c>
      <c r="E99" s="247"/>
      <c r="F99" s="248"/>
      <c r="G99" s="248"/>
      <c r="H99" s="249"/>
      <c r="I99" s="236" t="s">
        <v>12</v>
      </c>
      <c r="J99" s="260"/>
      <c r="K99" s="261"/>
      <c r="L99" s="261"/>
      <c r="M99" s="261"/>
      <c r="N99" s="261"/>
      <c r="O99" s="261"/>
      <c r="P99" s="261"/>
      <c r="Q99" s="262"/>
      <c r="R99" s="254" t="s">
        <v>14</v>
      </c>
      <c r="S99" s="252" t="s">
        <v>53</v>
      </c>
    </row>
    <row r="100" spans="1:20" s="35" customFormat="1" ht="27.75" customHeight="1">
      <c r="A100" s="308"/>
      <c r="B100" s="330" t="s">
        <v>71</v>
      </c>
      <c r="C100" s="272"/>
      <c r="D100" s="230"/>
      <c r="E100" s="250" t="s">
        <v>16</v>
      </c>
      <c r="F100" s="250" t="s">
        <v>17</v>
      </c>
      <c r="G100" s="250" t="s">
        <v>18</v>
      </c>
      <c r="H100" s="257" t="s">
        <v>19</v>
      </c>
      <c r="I100" s="237"/>
      <c r="J100" s="250" t="s">
        <v>4</v>
      </c>
      <c r="K100" s="250" t="s">
        <v>5</v>
      </c>
      <c r="L100" s="250" t="s">
        <v>6</v>
      </c>
      <c r="M100" s="250" t="s">
        <v>7</v>
      </c>
      <c r="N100" s="250" t="s">
        <v>8</v>
      </c>
      <c r="O100" s="250" t="s">
        <v>9</v>
      </c>
      <c r="P100" s="250" t="s">
        <v>10</v>
      </c>
      <c r="Q100" s="257" t="s">
        <v>11</v>
      </c>
      <c r="R100" s="255"/>
      <c r="S100" s="253"/>
      <c r="T100" s="34"/>
    </row>
    <row r="101" spans="1:20" s="35" customFormat="1" ht="48" customHeight="1">
      <c r="A101" s="308"/>
      <c r="B101" s="330" t="s">
        <v>72</v>
      </c>
      <c r="C101" s="272"/>
      <c r="D101" s="230"/>
      <c r="E101" s="275"/>
      <c r="F101" s="275"/>
      <c r="G101" s="275"/>
      <c r="H101" s="276"/>
      <c r="I101" s="237"/>
      <c r="J101" s="251"/>
      <c r="K101" s="251"/>
      <c r="L101" s="251"/>
      <c r="M101" s="251"/>
      <c r="N101" s="251"/>
      <c r="O101" s="251"/>
      <c r="P101" s="251"/>
      <c r="Q101" s="258"/>
      <c r="R101" s="255"/>
      <c r="S101" s="253"/>
      <c r="T101" s="34"/>
    </row>
    <row r="102" spans="1:19" s="38" customFormat="1" ht="28.5" customHeight="1" thickBot="1">
      <c r="A102" s="308"/>
      <c r="B102" s="331" t="s">
        <v>73</v>
      </c>
      <c r="C102" s="274"/>
      <c r="D102" s="231"/>
      <c r="E102" s="36" t="s">
        <v>0</v>
      </c>
      <c r="F102" s="36" t="s">
        <v>1</v>
      </c>
      <c r="G102" s="36" t="s">
        <v>2</v>
      </c>
      <c r="H102" s="37" t="s">
        <v>3</v>
      </c>
      <c r="I102" s="238"/>
      <c r="J102" s="36">
        <v>1</v>
      </c>
      <c r="K102" s="36">
        <v>2</v>
      </c>
      <c r="L102" s="36">
        <v>3</v>
      </c>
      <c r="M102" s="36">
        <v>4</v>
      </c>
      <c r="N102" s="36">
        <v>5</v>
      </c>
      <c r="O102" s="36">
        <v>6</v>
      </c>
      <c r="P102" s="36">
        <v>7</v>
      </c>
      <c r="Q102" s="37">
        <v>8</v>
      </c>
      <c r="R102" s="256"/>
      <c r="S102" s="253"/>
    </row>
    <row r="103" spans="1:20" s="44" customFormat="1" ht="17.25" customHeight="1" thickTop="1">
      <c r="A103" s="308"/>
      <c r="B103" s="268" t="s">
        <v>15</v>
      </c>
      <c r="C103" s="39" t="s">
        <v>22</v>
      </c>
      <c r="D103" s="232">
        <f>IF(ISERROR(ROUND(D105,0)),"-",ROUND(D105,0))</f>
        <v>0</v>
      </c>
      <c r="E103" s="40">
        <f>IF(S103&gt;0,0,$E$9)</f>
        <v>25</v>
      </c>
      <c r="F103" s="40">
        <f>IF(S103&gt;0,0,$F$9)</f>
        <v>25</v>
      </c>
      <c r="G103" s="40">
        <f>IF(S103&gt;0,0,$G$9)</f>
        <v>25</v>
      </c>
      <c r="H103" s="40">
        <f>IF(S103&gt;0,0,$H$9)</f>
        <v>25</v>
      </c>
      <c r="I103" s="243">
        <f>IF(ISERROR(ROUND(I105,0)),"-",ROUND(I105,0))</f>
        <v>0</v>
      </c>
      <c r="J103" s="40">
        <f>IF(S103&gt;0,0,$J$9)</f>
        <v>66</v>
      </c>
      <c r="K103" s="41">
        <f>IF(S103&gt;0,0,$K$9)</f>
        <v>240</v>
      </c>
      <c r="L103" s="41">
        <f>IF(S103&gt;0,0,$L$9)</f>
        <v>66</v>
      </c>
      <c r="M103" s="41">
        <f>IF(S103&gt;0,0,$M$9)</f>
        <v>26</v>
      </c>
      <c r="N103" s="41">
        <f>IF(S103&gt;0,0,$N$9)</f>
        <v>100</v>
      </c>
      <c r="O103" s="41">
        <f>IF(S103&gt;0,0,$O$9)</f>
        <v>53</v>
      </c>
      <c r="P103" s="41">
        <f>IF(S103&gt;0,0,$P$9)</f>
        <v>80</v>
      </c>
      <c r="Q103" s="42">
        <f>IF(S103&gt;0,0,$Q$9)</f>
        <v>66</v>
      </c>
      <c r="R103" s="43">
        <f>IF(S103&gt;0,0,$R$9)</f>
        <v>833</v>
      </c>
      <c r="S103" s="221"/>
      <c r="T103" s="44" t="s">
        <v>35</v>
      </c>
    </row>
    <row r="104" spans="1:19" ht="9" customHeight="1" thickBot="1">
      <c r="A104" s="308"/>
      <c r="B104" s="269"/>
      <c r="C104" s="266" t="s">
        <v>23</v>
      </c>
      <c r="D104" s="233"/>
      <c r="E104" s="239"/>
      <c r="F104" s="225"/>
      <c r="G104" s="225"/>
      <c r="H104" s="234"/>
      <c r="I104" s="244"/>
      <c r="J104" s="239"/>
      <c r="K104" s="225"/>
      <c r="L104" s="225"/>
      <c r="M104" s="225"/>
      <c r="N104" s="225"/>
      <c r="O104" s="225"/>
      <c r="P104" s="225"/>
      <c r="Q104" s="227"/>
      <c r="R104" s="241"/>
      <c r="S104" s="222"/>
    </row>
    <row r="105" spans="1:19" ht="18.75" customHeight="1" thickBot="1" thickTop="1">
      <c r="A105" s="308"/>
      <c r="B105" s="270"/>
      <c r="C105" s="267"/>
      <c r="D105" s="46">
        <f>IF($S103&gt;0,0,ROUNDDOWN(IF(E104,E104*E103/SUM(E103:H103))+IF(F104,F104*F103/SUM(E103:H103))+IF(G104,G104*G103/SUM(E103:H103))+IF(H104,H104*H103/SUM(E103:H103)),1))</f>
        <v>0</v>
      </c>
      <c r="E105" s="240"/>
      <c r="F105" s="226"/>
      <c r="G105" s="226"/>
      <c r="H105" s="235"/>
      <c r="I105" s="47">
        <f>IF($S103&gt;0,0,(ROUNDDOWN(IF(J104,J104*J103/SUM(J103:Q103))+IF(K104,K104*K103/SUM(J103:Q103))+IF(L104,L104*L103/SUM(J103:Q103))+IF(M104,M104*M103/SUM(J103:Q103))+IF(N104,N104*N103/SUM(J103:Q103))+IF(O104,O104*O103/SUM(J103:Q103))+IF(P104,P104*P103/SUM(J103:Q103))+IF(Q104,Q104*Q103/SUM(J103:Q103)),1)))</f>
        <v>0</v>
      </c>
      <c r="J105" s="240"/>
      <c r="K105" s="226"/>
      <c r="L105" s="226"/>
      <c r="M105" s="226"/>
      <c r="N105" s="226"/>
      <c r="O105" s="226"/>
      <c r="P105" s="226"/>
      <c r="Q105" s="246"/>
      <c r="R105" s="259"/>
      <c r="S105" s="223"/>
    </row>
    <row r="106" spans="1:19" ht="15.75" customHeight="1" thickTop="1">
      <c r="A106" s="308"/>
      <c r="B106" s="268" t="s">
        <v>29</v>
      </c>
      <c r="C106" s="39" t="s">
        <v>22</v>
      </c>
      <c r="D106" s="232">
        <f>IF(ISERROR(ROUND(D108,0)),"-",ROUND(D108,0))</f>
        <v>0</v>
      </c>
      <c r="E106" s="48">
        <f>IF(S106&gt;0,0,$E$10)</f>
        <v>25</v>
      </c>
      <c r="F106" s="49">
        <f>IF(S106&gt;0,0,$F$10)</f>
        <v>25</v>
      </c>
      <c r="G106" s="49">
        <f>IF(S106&gt;0,0,$G$10)</f>
        <v>25</v>
      </c>
      <c r="H106" s="50">
        <f>IF(S106&gt;0,0,$H$10)</f>
        <v>25</v>
      </c>
      <c r="I106" s="243">
        <f>IF(ISERROR(ROUND(I108,0)),"-",ROUND(I108,0))</f>
        <v>0</v>
      </c>
      <c r="J106" s="41">
        <f>IF(S106&gt;0,0,$J$10)</f>
        <v>67</v>
      </c>
      <c r="K106" s="41">
        <f>IF(S106&gt;0,0,$K$10)</f>
        <v>240</v>
      </c>
      <c r="L106" s="41">
        <f>IF(S106&gt;0,0,$L$10)</f>
        <v>67</v>
      </c>
      <c r="M106" s="41">
        <f>IF(S106&gt;0,0,$M$10)</f>
        <v>27</v>
      </c>
      <c r="N106" s="41">
        <f>IF(S106&gt;0,0,$N$10)</f>
        <v>100</v>
      </c>
      <c r="O106" s="41">
        <f>IF(S106&gt;0,0,$O$10)</f>
        <v>53</v>
      </c>
      <c r="P106" s="41">
        <f>IF(S106&gt;0,0,$P$10)</f>
        <v>80</v>
      </c>
      <c r="Q106" s="41">
        <f>IF(S106&gt;0,0,$Q$10)</f>
        <v>67</v>
      </c>
      <c r="R106" s="43">
        <f>IF(S106&gt;0,0,$R$10)</f>
        <v>833</v>
      </c>
      <c r="S106" s="221"/>
    </row>
    <row r="107" spans="1:19" ht="11.25" customHeight="1" thickBot="1">
      <c r="A107" s="308"/>
      <c r="B107" s="269"/>
      <c r="C107" s="266" t="s">
        <v>23</v>
      </c>
      <c r="D107" s="233"/>
      <c r="E107" s="239"/>
      <c r="F107" s="225"/>
      <c r="G107" s="225"/>
      <c r="H107" s="234"/>
      <c r="I107" s="244"/>
      <c r="J107" s="239"/>
      <c r="K107" s="225"/>
      <c r="L107" s="225"/>
      <c r="M107" s="225"/>
      <c r="N107" s="225"/>
      <c r="O107" s="225"/>
      <c r="P107" s="225"/>
      <c r="Q107" s="227"/>
      <c r="R107" s="241"/>
      <c r="S107" s="222"/>
    </row>
    <row r="108" spans="1:19" ht="15" customHeight="1" thickBot="1" thickTop="1">
      <c r="A108" s="308"/>
      <c r="B108" s="270"/>
      <c r="C108" s="267"/>
      <c r="D108" s="46">
        <f>ROUNDDOWN(IF(E107,E107*E106/SUM(E106:H106))+IF(F107,F107*F106/SUM(E106:H106))+IF(G107,G107*G106/SUM(E106:H106))+IF(H107,H107*H106/SUM(E106:H106)),1)</f>
        <v>0</v>
      </c>
      <c r="E108" s="240"/>
      <c r="F108" s="226"/>
      <c r="G108" s="226"/>
      <c r="H108" s="235"/>
      <c r="I108" s="47">
        <f>ROUNDDOWN(IF(J107,J107*J106/SUM(J106:Q106))+IF(K107,K107*K106/SUM(J106:Q106))+IF(L107,L107*L106/SUM(J106:Q106))+IF(M107,M107*M106/SUM(J106:Q106))+IF(N107,N107*N106/SUM(J106:Q106))+IF(O107,O107*O106/SUM(J106:Q106))+IF(P107,P107*P106/SUM(J106:Q106))+IF(Q107,Q107*Q106/SUM(J106:Q106)),1)</f>
        <v>0</v>
      </c>
      <c r="J108" s="240"/>
      <c r="K108" s="226"/>
      <c r="L108" s="226"/>
      <c r="M108" s="226"/>
      <c r="N108" s="226"/>
      <c r="O108" s="226"/>
      <c r="P108" s="226"/>
      <c r="Q108" s="246"/>
      <c r="R108" s="259"/>
      <c r="S108" s="224"/>
    </row>
    <row r="109" spans="1:19" ht="18" customHeight="1" thickTop="1">
      <c r="A109" s="308"/>
      <c r="B109" s="268" t="s">
        <v>30</v>
      </c>
      <c r="C109" s="39" t="s">
        <v>22</v>
      </c>
      <c r="D109" s="232">
        <f>IF(ISERROR(ROUND(D111,0)),"-",ROUND(D111,0))</f>
        <v>0</v>
      </c>
      <c r="E109" s="48">
        <f>$E$11</f>
        <v>25</v>
      </c>
      <c r="F109" s="49">
        <f>$F$11</f>
        <v>25</v>
      </c>
      <c r="G109" s="49">
        <f>$G$11</f>
        <v>25</v>
      </c>
      <c r="H109" s="50">
        <f>$H$11</f>
        <v>25</v>
      </c>
      <c r="I109" s="243">
        <f>IF(ISERROR(ROUND(I111,0)),"-",ROUND(I111,0))</f>
        <v>0</v>
      </c>
      <c r="J109" s="40">
        <f>$J$11</f>
        <v>67</v>
      </c>
      <c r="K109" s="40">
        <f>$K$11</f>
        <v>240</v>
      </c>
      <c r="L109" s="40">
        <f>$L$11</f>
        <v>67</v>
      </c>
      <c r="M109" s="40">
        <f>$M$11</f>
        <v>27</v>
      </c>
      <c r="N109" s="40">
        <f>$N$11</f>
        <v>100</v>
      </c>
      <c r="O109" s="40">
        <f>$O$11</f>
        <v>54</v>
      </c>
      <c r="P109" s="40">
        <f>$P$11</f>
        <v>80</v>
      </c>
      <c r="Q109" s="51">
        <f>$Q$11</f>
        <v>67</v>
      </c>
      <c r="R109" s="43">
        <f>$R$11</f>
        <v>834</v>
      </c>
      <c r="S109" s="52"/>
    </row>
    <row r="110" spans="1:19" ht="8.25" customHeight="1" thickBot="1">
      <c r="A110" s="308"/>
      <c r="B110" s="269"/>
      <c r="C110" s="266" t="s">
        <v>23</v>
      </c>
      <c r="D110" s="233"/>
      <c r="E110" s="239"/>
      <c r="F110" s="225"/>
      <c r="G110" s="225"/>
      <c r="H110" s="234"/>
      <c r="I110" s="244"/>
      <c r="J110" s="239"/>
      <c r="K110" s="225"/>
      <c r="L110" s="225"/>
      <c r="M110" s="225"/>
      <c r="N110" s="225"/>
      <c r="O110" s="225"/>
      <c r="P110" s="225"/>
      <c r="Q110" s="227"/>
      <c r="R110" s="241"/>
      <c r="S110" s="52"/>
    </row>
    <row r="111" spans="1:19" ht="18.75" customHeight="1" thickBot="1" thickTop="1">
      <c r="A111" s="308"/>
      <c r="B111" s="270"/>
      <c r="C111" s="267"/>
      <c r="D111" s="46">
        <f>ROUNDDOWN(IF(E110,E110*E109/SUM(E109:H109))+IF(F110,F110*F109/SUM(E109:H109))+IF(G110,G110*G109/SUM(E109:H109))+IF(H110,H110*H109/SUM(E109:H109)),1)</f>
        <v>0</v>
      </c>
      <c r="E111" s="240"/>
      <c r="F111" s="226"/>
      <c r="G111" s="226"/>
      <c r="H111" s="235"/>
      <c r="I111" s="47">
        <f>ROUNDDOWN(IF(J110,J110*J109/SUM(J109:Q109))+IF(K110,K110*K109/SUM(J109:Q109))+IF(L110,L110*L109/SUM(J109:Q109))+IF(M110,M110*M109/SUM(J109:Q109))+IF(N110,N110*N109/SUM(J109:Q109))+IF(O110,O110*O109/SUM(J109:Q109))+IF(P110,P110*P109/SUM(J109:Q109))+IF(Q110,Q110*Q109/SUM(J109:Q109)),1)</f>
        <v>0</v>
      </c>
      <c r="J111" s="265"/>
      <c r="K111" s="245"/>
      <c r="L111" s="245"/>
      <c r="M111" s="245"/>
      <c r="N111" s="245"/>
      <c r="O111" s="245"/>
      <c r="P111" s="245"/>
      <c r="Q111" s="228"/>
      <c r="R111" s="242"/>
      <c r="S111" s="52"/>
    </row>
    <row r="112" spans="1:19" ht="18" customHeight="1" thickTop="1">
      <c r="A112" s="308"/>
      <c r="B112" s="279" t="s">
        <v>21</v>
      </c>
      <c r="C112" s="53" t="s">
        <v>22</v>
      </c>
      <c r="D112" s="232">
        <f>ROUND(D114,0)</f>
        <v>0</v>
      </c>
      <c r="E112" s="54">
        <f>E103+E106+E109</f>
        <v>75</v>
      </c>
      <c r="F112" s="55">
        <f>F103+F106+F109</f>
        <v>75</v>
      </c>
      <c r="G112" s="55">
        <f>G103+G106+G109</f>
        <v>75</v>
      </c>
      <c r="H112" s="56">
        <f>H103+H106+H109</f>
        <v>75</v>
      </c>
      <c r="I112" s="263"/>
      <c r="J112" s="54">
        <f>J103+J106+J109</f>
        <v>200</v>
      </c>
      <c r="K112" s="55">
        <f aca="true" t="shared" si="16" ref="K112:R112">K103+K106+K109</f>
        <v>720</v>
      </c>
      <c r="L112" s="55">
        <f t="shared" si="16"/>
        <v>200</v>
      </c>
      <c r="M112" s="55">
        <f t="shared" si="16"/>
        <v>80</v>
      </c>
      <c r="N112" s="55">
        <f t="shared" si="16"/>
        <v>300</v>
      </c>
      <c r="O112" s="55">
        <f t="shared" si="16"/>
        <v>160</v>
      </c>
      <c r="P112" s="55">
        <f t="shared" si="16"/>
        <v>240</v>
      </c>
      <c r="Q112" s="56">
        <f t="shared" si="16"/>
        <v>200</v>
      </c>
      <c r="R112" s="57">
        <f t="shared" si="16"/>
        <v>2500</v>
      </c>
      <c r="S112" s="58"/>
    </row>
    <row r="113" spans="1:19" ht="27.75" customHeight="1" thickBot="1">
      <c r="A113" s="308"/>
      <c r="B113" s="280"/>
      <c r="C113" s="277" t="s">
        <v>23</v>
      </c>
      <c r="D113" s="233"/>
      <c r="E113" s="59">
        <f>ROUND(E114,0)</f>
        <v>0</v>
      </c>
      <c r="F113" s="60">
        <f>ROUND(F114,0)</f>
        <v>0</v>
      </c>
      <c r="G113" s="60">
        <f>ROUND(G114,0)</f>
        <v>0</v>
      </c>
      <c r="H113" s="61">
        <f>ROUND(H114,0)</f>
        <v>0</v>
      </c>
      <c r="I113" s="264"/>
      <c r="J113" s="45">
        <f>ROUND(J114,0)</f>
        <v>0</v>
      </c>
      <c r="K113" s="45">
        <f aca="true" t="shared" si="17" ref="K113:R113">ROUND(K114,0)</f>
        <v>0</v>
      </c>
      <c r="L113" s="45">
        <f t="shared" si="17"/>
        <v>0</v>
      </c>
      <c r="M113" s="45">
        <f t="shared" si="17"/>
        <v>0</v>
      </c>
      <c r="N113" s="45">
        <f t="shared" si="17"/>
        <v>0</v>
      </c>
      <c r="O113" s="45">
        <f t="shared" si="17"/>
        <v>0</v>
      </c>
      <c r="P113" s="45">
        <f t="shared" si="17"/>
        <v>0</v>
      </c>
      <c r="Q113" s="62">
        <f t="shared" si="17"/>
        <v>0</v>
      </c>
      <c r="R113" s="63">
        <f t="shared" si="17"/>
        <v>0</v>
      </c>
      <c r="S113" s="64"/>
    </row>
    <row r="114" spans="1:18" ht="18" customHeight="1" thickBot="1" thickTop="1">
      <c r="A114" s="309"/>
      <c r="B114" s="281"/>
      <c r="C114" s="278"/>
      <c r="D114" s="46">
        <f>ROUNDDOWN((E114*E112+F114*F112+G114*G112+H114*H112)/SUM(E112:H112),1)</f>
        <v>0</v>
      </c>
      <c r="E114" s="65">
        <f>ROUNDDOWN((E104*E103+E107*E106+E110*E109)/E112,1)</f>
        <v>0</v>
      </c>
      <c r="F114" s="65">
        <f>ROUNDDOWN((F104*F103+F107*F106+F110*F109)/F112,1)</f>
        <v>0</v>
      </c>
      <c r="G114" s="65">
        <f>ROUNDDOWN((G104*G103+G107*G106+G110*G109)/G112,1)</f>
        <v>0</v>
      </c>
      <c r="H114" s="65">
        <f>ROUNDDOWN((H104*H103+H107*H106+H110*H109)/H112,1)</f>
        <v>0</v>
      </c>
      <c r="I114" s="66"/>
      <c r="J114" s="65">
        <f>ROUNDDOWN((J104*J103+J107*J106+J110*J109)/J112,1)</f>
        <v>0</v>
      </c>
      <c r="K114" s="65">
        <f aca="true" t="shared" si="18" ref="K114:R114">ROUNDDOWN((K104*K103+K107*K106+K110*K109)/K112,1)</f>
        <v>0</v>
      </c>
      <c r="L114" s="65">
        <f t="shared" si="18"/>
        <v>0</v>
      </c>
      <c r="M114" s="65">
        <f t="shared" si="18"/>
        <v>0</v>
      </c>
      <c r="N114" s="65">
        <f t="shared" si="18"/>
        <v>0</v>
      </c>
      <c r="O114" s="65">
        <f t="shared" si="18"/>
        <v>0</v>
      </c>
      <c r="P114" s="65">
        <f t="shared" si="18"/>
        <v>0</v>
      </c>
      <c r="Q114" s="67">
        <f t="shared" si="18"/>
        <v>0</v>
      </c>
      <c r="R114" s="68">
        <f t="shared" si="18"/>
        <v>0</v>
      </c>
    </row>
    <row r="115" spans="5:18" ht="16.5" thickBot="1" thickTop="1"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1:19" ht="29.25" customHeight="1" thickTop="1">
      <c r="A116" s="307">
        <v>7</v>
      </c>
      <c r="B116" s="329" t="s">
        <v>70</v>
      </c>
      <c r="C116" s="305"/>
      <c r="D116" s="229" t="s">
        <v>13</v>
      </c>
      <c r="E116" s="247"/>
      <c r="F116" s="248"/>
      <c r="G116" s="248"/>
      <c r="H116" s="249"/>
      <c r="I116" s="236" t="s">
        <v>12</v>
      </c>
      <c r="J116" s="260"/>
      <c r="K116" s="261"/>
      <c r="L116" s="261"/>
      <c r="M116" s="261"/>
      <c r="N116" s="261"/>
      <c r="O116" s="261"/>
      <c r="P116" s="261"/>
      <c r="Q116" s="262"/>
      <c r="R116" s="254" t="s">
        <v>14</v>
      </c>
      <c r="S116" s="252" t="s">
        <v>53</v>
      </c>
    </row>
    <row r="117" spans="1:20" s="35" customFormat="1" ht="27.75" customHeight="1">
      <c r="A117" s="308"/>
      <c r="B117" s="330" t="s">
        <v>71</v>
      </c>
      <c r="C117" s="272"/>
      <c r="D117" s="230"/>
      <c r="E117" s="250" t="s">
        <v>16</v>
      </c>
      <c r="F117" s="250" t="s">
        <v>17</v>
      </c>
      <c r="G117" s="250" t="s">
        <v>18</v>
      </c>
      <c r="H117" s="257" t="s">
        <v>19</v>
      </c>
      <c r="I117" s="237"/>
      <c r="J117" s="250" t="s">
        <v>4</v>
      </c>
      <c r="K117" s="250" t="s">
        <v>5</v>
      </c>
      <c r="L117" s="250" t="s">
        <v>6</v>
      </c>
      <c r="M117" s="250" t="s">
        <v>7</v>
      </c>
      <c r="N117" s="250" t="s">
        <v>8</v>
      </c>
      <c r="O117" s="250" t="s">
        <v>9</v>
      </c>
      <c r="P117" s="250" t="s">
        <v>10</v>
      </c>
      <c r="Q117" s="257" t="s">
        <v>11</v>
      </c>
      <c r="R117" s="255"/>
      <c r="S117" s="253"/>
      <c r="T117" s="34"/>
    </row>
    <row r="118" spans="1:20" s="35" customFormat="1" ht="48" customHeight="1">
      <c r="A118" s="308"/>
      <c r="B118" s="330" t="s">
        <v>72</v>
      </c>
      <c r="C118" s="272"/>
      <c r="D118" s="230"/>
      <c r="E118" s="275"/>
      <c r="F118" s="275"/>
      <c r="G118" s="275"/>
      <c r="H118" s="276"/>
      <c r="I118" s="237"/>
      <c r="J118" s="251"/>
      <c r="K118" s="251"/>
      <c r="L118" s="251"/>
      <c r="M118" s="251"/>
      <c r="N118" s="251"/>
      <c r="O118" s="251"/>
      <c r="P118" s="251"/>
      <c r="Q118" s="258"/>
      <c r="R118" s="255"/>
      <c r="S118" s="253"/>
      <c r="T118" s="34"/>
    </row>
    <row r="119" spans="1:19" s="38" customFormat="1" ht="28.5" customHeight="1" thickBot="1">
      <c r="A119" s="308"/>
      <c r="B119" s="331" t="s">
        <v>73</v>
      </c>
      <c r="C119" s="274"/>
      <c r="D119" s="231"/>
      <c r="E119" s="36" t="s">
        <v>0</v>
      </c>
      <c r="F119" s="36" t="s">
        <v>1</v>
      </c>
      <c r="G119" s="36" t="s">
        <v>2</v>
      </c>
      <c r="H119" s="37" t="s">
        <v>3</v>
      </c>
      <c r="I119" s="238"/>
      <c r="J119" s="36">
        <v>1</v>
      </c>
      <c r="K119" s="36">
        <v>2</v>
      </c>
      <c r="L119" s="36">
        <v>3</v>
      </c>
      <c r="M119" s="36">
        <v>4</v>
      </c>
      <c r="N119" s="36">
        <v>5</v>
      </c>
      <c r="O119" s="36">
        <v>6</v>
      </c>
      <c r="P119" s="36">
        <v>7</v>
      </c>
      <c r="Q119" s="37">
        <v>8</v>
      </c>
      <c r="R119" s="256"/>
      <c r="S119" s="253"/>
    </row>
    <row r="120" spans="1:20" s="44" customFormat="1" ht="17.25" customHeight="1" thickTop="1">
      <c r="A120" s="308"/>
      <c r="B120" s="268" t="s">
        <v>15</v>
      </c>
      <c r="C120" s="39" t="s">
        <v>22</v>
      </c>
      <c r="D120" s="232">
        <f>IF(ISERROR(ROUND(D122,0)),"-",ROUND(D122,0))</f>
        <v>0</v>
      </c>
      <c r="E120" s="40">
        <f>IF(S120&gt;0,0,$E$9)</f>
        <v>25</v>
      </c>
      <c r="F120" s="40">
        <f>IF(S120&gt;0,0,$F$9)</f>
        <v>25</v>
      </c>
      <c r="G120" s="40">
        <f>IF(S120&gt;0,0,$G$9)</f>
        <v>25</v>
      </c>
      <c r="H120" s="40">
        <f>IF(S120&gt;0,0,$H$9)</f>
        <v>25</v>
      </c>
      <c r="I120" s="243">
        <f>IF(ISERROR(ROUND(I122,0)),"-",ROUND(I122,0))</f>
        <v>0</v>
      </c>
      <c r="J120" s="40">
        <f>IF(S120&gt;0,0,$J$9)</f>
        <v>66</v>
      </c>
      <c r="K120" s="41">
        <f>IF(S120&gt;0,0,$K$9)</f>
        <v>240</v>
      </c>
      <c r="L120" s="41">
        <f>IF(S120&gt;0,0,$L$9)</f>
        <v>66</v>
      </c>
      <c r="M120" s="41">
        <f>IF(S120&gt;0,0,$M$9)</f>
        <v>26</v>
      </c>
      <c r="N120" s="41">
        <f>IF(S120&gt;0,0,$N$9)</f>
        <v>100</v>
      </c>
      <c r="O120" s="41">
        <f>IF(S120&gt;0,0,$O$9)</f>
        <v>53</v>
      </c>
      <c r="P120" s="41">
        <f>IF(S120&gt;0,0,$P$9)</f>
        <v>80</v>
      </c>
      <c r="Q120" s="42">
        <f>IF(S120&gt;0,0,$Q$9)</f>
        <v>66</v>
      </c>
      <c r="R120" s="43">
        <f>IF(S120&gt;0,0,$R$9)</f>
        <v>833</v>
      </c>
      <c r="S120" s="221"/>
      <c r="T120" s="44" t="s">
        <v>35</v>
      </c>
    </row>
    <row r="121" spans="1:19" ht="9" customHeight="1" thickBot="1">
      <c r="A121" s="308"/>
      <c r="B121" s="269"/>
      <c r="C121" s="266" t="s">
        <v>23</v>
      </c>
      <c r="D121" s="233"/>
      <c r="E121" s="239"/>
      <c r="F121" s="225"/>
      <c r="G121" s="225"/>
      <c r="H121" s="234"/>
      <c r="I121" s="244"/>
      <c r="J121" s="239"/>
      <c r="K121" s="225"/>
      <c r="L121" s="225"/>
      <c r="M121" s="225"/>
      <c r="N121" s="225"/>
      <c r="O121" s="225"/>
      <c r="P121" s="225"/>
      <c r="Q121" s="227"/>
      <c r="R121" s="241"/>
      <c r="S121" s="222"/>
    </row>
    <row r="122" spans="1:19" ht="18.75" customHeight="1" thickBot="1" thickTop="1">
      <c r="A122" s="308"/>
      <c r="B122" s="270"/>
      <c r="C122" s="267"/>
      <c r="D122" s="46">
        <f>IF($S120&gt;0,0,ROUNDDOWN(IF(E121,E121*E120/SUM(E120:H120))+IF(F121,F121*F120/SUM(E120:H120))+IF(G121,G121*G120/SUM(E120:H120))+IF(H121,H121*H120/SUM(E120:H120)),1))</f>
        <v>0</v>
      </c>
      <c r="E122" s="240"/>
      <c r="F122" s="226"/>
      <c r="G122" s="226"/>
      <c r="H122" s="235"/>
      <c r="I122" s="47">
        <f>IF($S120&gt;0,0,(ROUNDDOWN(IF(J121,J121*J120/SUM(J120:Q120))+IF(K121,K121*K120/SUM(J120:Q120))+IF(L121,L121*L120/SUM(J120:Q120))+IF(M121,M121*M120/SUM(J120:Q120))+IF(N121,N121*N120/SUM(J120:Q120))+IF(O121,O121*O120/SUM(J120:Q120))+IF(P121,P121*P120/SUM(J120:Q120))+IF(Q121,Q121*Q120/SUM(J120:Q120)),1)))</f>
        <v>0</v>
      </c>
      <c r="J122" s="240"/>
      <c r="K122" s="226"/>
      <c r="L122" s="226"/>
      <c r="M122" s="226"/>
      <c r="N122" s="226"/>
      <c r="O122" s="226"/>
      <c r="P122" s="226"/>
      <c r="Q122" s="246"/>
      <c r="R122" s="259"/>
      <c r="S122" s="223"/>
    </row>
    <row r="123" spans="1:19" ht="15.75" customHeight="1" thickTop="1">
      <c r="A123" s="308"/>
      <c r="B123" s="268" t="s">
        <v>29</v>
      </c>
      <c r="C123" s="39" t="s">
        <v>22</v>
      </c>
      <c r="D123" s="232">
        <f>IF(ISERROR(ROUND(D125,0)),"-",ROUND(D125,0))</f>
        <v>0</v>
      </c>
      <c r="E123" s="48">
        <f>IF(S123&gt;0,0,$E$10)</f>
        <v>25</v>
      </c>
      <c r="F123" s="49">
        <f>IF(S123&gt;0,0,$F$10)</f>
        <v>25</v>
      </c>
      <c r="G123" s="49">
        <f>IF(S123&gt;0,0,$G$10)</f>
        <v>25</v>
      </c>
      <c r="H123" s="50">
        <f>IF(S123&gt;0,0,$H$10)</f>
        <v>25</v>
      </c>
      <c r="I123" s="243">
        <f>IF(ISERROR(ROUND(I125,0)),"-",ROUND(I125,0))</f>
        <v>0</v>
      </c>
      <c r="J123" s="41">
        <f>IF(S123&gt;0,0,$J$10)</f>
        <v>67</v>
      </c>
      <c r="K123" s="41">
        <f>IF(S123&gt;0,0,$K$10)</f>
        <v>240</v>
      </c>
      <c r="L123" s="41">
        <f>IF(S123&gt;0,0,$L$10)</f>
        <v>67</v>
      </c>
      <c r="M123" s="41">
        <f>IF(S123&gt;0,0,$M$10)</f>
        <v>27</v>
      </c>
      <c r="N123" s="41">
        <f>IF(S123&gt;0,0,$N$10)</f>
        <v>100</v>
      </c>
      <c r="O123" s="41">
        <f>IF(S123&gt;0,0,$O$10)</f>
        <v>53</v>
      </c>
      <c r="P123" s="41">
        <f>IF(S123&gt;0,0,$P$10)</f>
        <v>80</v>
      </c>
      <c r="Q123" s="41">
        <f>IF(S123&gt;0,0,$Q$10)</f>
        <v>67</v>
      </c>
      <c r="R123" s="43">
        <f>IF(S123&gt;0,0,$R$10)</f>
        <v>833</v>
      </c>
      <c r="S123" s="221"/>
    </row>
    <row r="124" spans="1:19" ht="11.25" customHeight="1" thickBot="1">
      <c r="A124" s="308"/>
      <c r="B124" s="269"/>
      <c r="C124" s="266" t="s">
        <v>23</v>
      </c>
      <c r="D124" s="233"/>
      <c r="E124" s="239"/>
      <c r="F124" s="225"/>
      <c r="G124" s="225"/>
      <c r="H124" s="234"/>
      <c r="I124" s="244"/>
      <c r="J124" s="239"/>
      <c r="K124" s="225"/>
      <c r="L124" s="225"/>
      <c r="M124" s="225"/>
      <c r="N124" s="225"/>
      <c r="O124" s="225"/>
      <c r="P124" s="225"/>
      <c r="Q124" s="227"/>
      <c r="R124" s="241"/>
      <c r="S124" s="222"/>
    </row>
    <row r="125" spans="1:19" ht="15" customHeight="1" thickBot="1" thickTop="1">
      <c r="A125" s="308"/>
      <c r="B125" s="270"/>
      <c r="C125" s="267"/>
      <c r="D125" s="46">
        <f>ROUNDDOWN(IF(E124,E124*E123/SUM(E123:H123))+IF(F124,F124*F123/SUM(E123:H123))+IF(G124,G124*G123/SUM(E123:H123))+IF(H124,H124*H123/SUM(E123:H123)),1)</f>
        <v>0</v>
      </c>
      <c r="E125" s="240"/>
      <c r="F125" s="226"/>
      <c r="G125" s="226"/>
      <c r="H125" s="235"/>
      <c r="I125" s="47">
        <f>ROUNDDOWN(IF(J124,J124*J123/SUM(J123:Q123))+IF(K124,K124*K123/SUM(J123:Q123))+IF(L124,L124*L123/SUM(J123:Q123))+IF(M124,M124*M123/SUM(J123:Q123))+IF(N124,N124*N123/SUM(J123:Q123))+IF(O124,O124*O123/SUM(J123:Q123))+IF(P124,P124*P123/SUM(J123:Q123))+IF(Q124,Q124*Q123/SUM(J123:Q123)),1)</f>
        <v>0</v>
      </c>
      <c r="J125" s="240"/>
      <c r="K125" s="226"/>
      <c r="L125" s="226"/>
      <c r="M125" s="226"/>
      <c r="N125" s="226"/>
      <c r="O125" s="226"/>
      <c r="P125" s="226"/>
      <c r="Q125" s="246"/>
      <c r="R125" s="259"/>
      <c r="S125" s="224"/>
    </row>
    <row r="126" spans="1:19" ht="18" customHeight="1" thickTop="1">
      <c r="A126" s="308"/>
      <c r="B126" s="268" t="s">
        <v>30</v>
      </c>
      <c r="C126" s="39" t="s">
        <v>22</v>
      </c>
      <c r="D126" s="232">
        <f>IF(ISERROR(ROUND(D128,0)),"-",ROUND(D128,0))</f>
        <v>0</v>
      </c>
      <c r="E126" s="48">
        <f>$E$11</f>
        <v>25</v>
      </c>
      <c r="F126" s="49">
        <f>$F$11</f>
        <v>25</v>
      </c>
      <c r="G126" s="49">
        <f>$G$11</f>
        <v>25</v>
      </c>
      <c r="H126" s="50">
        <f>$H$11</f>
        <v>25</v>
      </c>
      <c r="I126" s="243">
        <f>IF(ISERROR(ROUND(I128,0)),"-",ROUND(I128,0))</f>
        <v>0</v>
      </c>
      <c r="J126" s="40">
        <f>$J$11</f>
        <v>67</v>
      </c>
      <c r="K126" s="40">
        <f>$K$11</f>
        <v>240</v>
      </c>
      <c r="L126" s="40">
        <f>$L$11</f>
        <v>67</v>
      </c>
      <c r="M126" s="40">
        <f>$M$11</f>
        <v>27</v>
      </c>
      <c r="N126" s="40">
        <f>$N$11</f>
        <v>100</v>
      </c>
      <c r="O126" s="40">
        <f>$O$11</f>
        <v>54</v>
      </c>
      <c r="P126" s="40">
        <f>$P$11</f>
        <v>80</v>
      </c>
      <c r="Q126" s="51">
        <f>$Q$11</f>
        <v>67</v>
      </c>
      <c r="R126" s="43">
        <f>$R$11</f>
        <v>834</v>
      </c>
      <c r="S126" s="52"/>
    </row>
    <row r="127" spans="1:19" ht="8.25" customHeight="1" thickBot="1">
      <c r="A127" s="308"/>
      <c r="B127" s="269"/>
      <c r="C127" s="266" t="s">
        <v>23</v>
      </c>
      <c r="D127" s="233"/>
      <c r="E127" s="239"/>
      <c r="F127" s="225"/>
      <c r="G127" s="225"/>
      <c r="H127" s="234"/>
      <c r="I127" s="244"/>
      <c r="J127" s="239"/>
      <c r="K127" s="225"/>
      <c r="L127" s="225"/>
      <c r="M127" s="225"/>
      <c r="N127" s="225"/>
      <c r="O127" s="225"/>
      <c r="P127" s="225"/>
      <c r="Q127" s="227"/>
      <c r="R127" s="241"/>
      <c r="S127" s="52"/>
    </row>
    <row r="128" spans="1:19" ht="18.75" customHeight="1" thickBot="1" thickTop="1">
      <c r="A128" s="308"/>
      <c r="B128" s="270"/>
      <c r="C128" s="267"/>
      <c r="D128" s="46">
        <f>ROUNDDOWN(IF(E127,E127*E126/SUM(E126:H126))+IF(F127,F127*F126/SUM(E126:H126))+IF(G127,G127*G126/SUM(E126:H126))+IF(H127,H127*H126/SUM(E126:H126)),1)</f>
        <v>0</v>
      </c>
      <c r="E128" s="240"/>
      <c r="F128" s="226"/>
      <c r="G128" s="226"/>
      <c r="H128" s="235"/>
      <c r="I128" s="47">
        <f>ROUNDDOWN(IF(J127,J127*J126/SUM(J126:Q126))+IF(K127,K127*K126/SUM(J126:Q126))+IF(L127,L127*L126/SUM(J126:Q126))+IF(M127,M127*M126/SUM(J126:Q126))+IF(N127,N127*N126/SUM(J126:Q126))+IF(O127,O127*O126/SUM(J126:Q126))+IF(P127,P127*P126/SUM(J126:Q126))+IF(Q127,Q127*Q126/SUM(J126:Q126)),1)</f>
        <v>0</v>
      </c>
      <c r="J128" s="265"/>
      <c r="K128" s="245"/>
      <c r="L128" s="245"/>
      <c r="M128" s="245"/>
      <c r="N128" s="245"/>
      <c r="O128" s="245"/>
      <c r="P128" s="245"/>
      <c r="Q128" s="228"/>
      <c r="R128" s="242"/>
      <c r="S128" s="52"/>
    </row>
    <row r="129" spans="1:19" ht="18" customHeight="1" thickTop="1">
      <c r="A129" s="308"/>
      <c r="B129" s="279" t="s">
        <v>21</v>
      </c>
      <c r="C129" s="53" t="s">
        <v>22</v>
      </c>
      <c r="D129" s="232">
        <f>ROUND(D131,0)</f>
        <v>0</v>
      </c>
      <c r="E129" s="54">
        <f>E120+E123+E126</f>
        <v>75</v>
      </c>
      <c r="F129" s="55">
        <f>F120+F123+F126</f>
        <v>75</v>
      </c>
      <c r="G129" s="55">
        <f>G120+G123+G126</f>
        <v>75</v>
      </c>
      <c r="H129" s="56">
        <f>H120+H123+H126</f>
        <v>75</v>
      </c>
      <c r="I129" s="263"/>
      <c r="J129" s="54">
        <f>J120+J123+J126</f>
        <v>200</v>
      </c>
      <c r="K129" s="55">
        <f aca="true" t="shared" si="19" ref="K129:R129">K120+K123+K126</f>
        <v>720</v>
      </c>
      <c r="L129" s="55">
        <f t="shared" si="19"/>
        <v>200</v>
      </c>
      <c r="M129" s="55">
        <f t="shared" si="19"/>
        <v>80</v>
      </c>
      <c r="N129" s="55">
        <f t="shared" si="19"/>
        <v>300</v>
      </c>
      <c r="O129" s="55">
        <f t="shared" si="19"/>
        <v>160</v>
      </c>
      <c r="P129" s="55">
        <f t="shared" si="19"/>
        <v>240</v>
      </c>
      <c r="Q129" s="56">
        <f t="shared" si="19"/>
        <v>200</v>
      </c>
      <c r="R129" s="57">
        <f t="shared" si="19"/>
        <v>2500</v>
      </c>
      <c r="S129" s="58"/>
    </row>
    <row r="130" spans="1:19" ht="27.75" customHeight="1" thickBot="1">
      <c r="A130" s="308"/>
      <c r="B130" s="280"/>
      <c r="C130" s="277" t="s">
        <v>23</v>
      </c>
      <c r="D130" s="233"/>
      <c r="E130" s="59">
        <f>ROUND(E131,0)</f>
        <v>0</v>
      </c>
      <c r="F130" s="60">
        <f>ROUND(F131,0)</f>
        <v>0</v>
      </c>
      <c r="G130" s="60">
        <f>ROUND(G131,0)</f>
        <v>0</v>
      </c>
      <c r="H130" s="61">
        <f>ROUND(H131,0)</f>
        <v>0</v>
      </c>
      <c r="I130" s="264"/>
      <c r="J130" s="45">
        <f>ROUND(J131,0)</f>
        <v>0</v>
      </c>
      <c r="K130" s="45">
        <f aca="true" t="shared" si="20" ref="K130:R130">ROUND(K131,0)</f>
        <v>0</v>
      </c>
      <c r="L130" s="45">
        <f t="shared" si="20"/>
        <v>0</v>
      </c>
      <c r="M130" s="45">
        <f t="shared" si="20"/>
        <v>0</v>
      </c>
      <c r="N130" s="45">
        <f t="shared" si="20"/>
        <v>0</v>
      </c>
      <c r="O130" s="45">
        <f t="shared" si="20"/>
        <v>0</v>
      </c>
      <c r="P130" s="45">
        <f t="shared" si="20"/>
        <v>0</v>
      </c>
      <c r="Q130" s="62">
        <f t="shared" si="20"/>
        <v>0</v>
      </c>
      <c r="R130" s="63">
        <f t="shared" si="20"/>
        <v>0</v>
      </c>
      <c r="S130" s="64"/>
    </row>
    <row r="131" spans="1:18" ht="18" customHeight="1" thickBot="1" thickTop="1">
      <c r="A131" s="309"/>
      <c r="B131" s="281"/>
      <c r="C131" s="278"/>
      <c r="D131" s="46">
        <f>ROUNDDOWN((E131*E129+F131*F129+G131*G129+H131*H129)/SUM(E129:H129),1)</f>
        <v>0</v>
      </c>
      <c r="E131" s="65">
        <f>ROUNDDOWN((E121*E120+E124*E123+E127*E126)/E129,1)</f>
        <v>0</v>
      </c>
      <c r="F131" s="65">
        <f>ROUNDDOWN((F121*F120+F124*F123+F127*F126)/F129,1)</f>
        <v>0</v>
      </c>
      <c r="G131" s="65">
        <f>ROUNDDOWN((G121*G120+G124*G123+G127*G126)/G129,1)</f>
        <v>0</v>
      </c>
      <c r="H131" s="65">
        <f>ROUNDDOWN((H121*H120+H124*H123+H127*H126)/H129,1)</f>
        <v>0</v>
      </c>
      <c r="I131" s="66"/>
      <c r="J131" s="65">
        <f>ROUNDDOWN((J121*J120+J124*J123+J127*J126)/J129,1)</f>
        <v>0</v>
      </c>
      <c r="K131" s="65">
        <f aca="true" t="shared" si="21" ref="K131:R131">ROUNDDOWN((K121*K120+K124*K123+K127*K126)/K129,1)</f>
        <v>0</v>
      </c>
      <c r="L131" s="65">
        <f t="shared" si="21"/>
        <v>0</v>
      </c>
      <c r="M131" s="65">
        <f t="shared" si="21"/>
        <v>0</v>
      </c>
      <c r="N131" s="65">
        <f t="shared" si="21"/>
        <v>0</v>
      </c>
      <c r="O131" s="65">
        <f t="shared" si="21"/>
        <v>0</v>
      </c>
      <c r="P131" s="65">
        <f t="shared" si="21"/>
        <v>0</v>
      </c>
      <c r="Q131" s="67">
        <f t="shared" si="21"/>
        <v>0</v>
      </c>
      <c r="R131" s="68">
        <f t="shared" si="21"/>
        <v>0</v>
      </c>
    </row>
    <row r="132" spans="5:18" ht="16.5" thickBot="1" thickTop="1"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1:19" ht="29.25" customHeight="1" thickTop="1">
      <c r="A133" s="307">
        <v>8</v>
      </c>
      <c r="B133" s="329" t="s">
        <v>70</v>
      </c>
      <c r="C133" s="305"/>
      <c r="D133" s="229" t="s">
        <v>13</v>
      </c>
      <c r="E133" s="247"/>
      <c r="F133" s="248"/>
      <c r="G133" s="248"/>
      <c r="H133" s="249"/>
      <c r="I133" s="236" t="s">
        <v>12</v>
      </c>
      <c r="J133" s="260"/>
      <c r="K133" s="261"/>
      <c r="L133" s="261"/>
      <c r="M133" s="261"/>
      <c r="N133" s="261"/>
      <c r="O133" s="261"/>
      <c r="P133" s="261"/>
      <c r="Q133" s="262"/>
      <c r="R133" s="254" t="s">
        <v>14</v>
      </c>
      <c r="S133" s="252" t="s">
        <v>53</v>
      </c>
    </row>
    <row r="134" spans="1:20" s="35" customFormat="1" ht="27.75" customHeight="1">
      <c r="A134" s="308"/>
      <c r="B134" s="330" t="s">
        <v>71</v>
      </c>
      <c r="C134" s="272"/>
      <c r="D134" s="230"/>
      <c r="E134" s="250" t="s">
        <v>16</v>
      </c>
      <c r="F134" s="250" t="s">
        <v>17</v>
      </c>
      <c r="G134" s="250" t="s">
        <v>18</v>
      </c>
      <c r="H134" s="257" t="s">
        <v>19</v>
      </c>
      <c r="I134" s="237"/>
      <c r="J134" s="250" t="s">
        <v>4</v>
      </c>
      <c r="K134" s="250" t="s">
        <v>5</v>
      </c>
      <c r="L134" s="250" t="s">
        <v>6</v>
      </c>
      <c r="M134" s="250" t="s">
        <v>7</v>
      </c>
      <c r="N134" s="250" t="s">
        <v>8</v>
      </c>
      <c r="O134" s="250" t="s">
        <v>9</v>
      </c>
      <c r="P134" s="250" t="s">
        <v>10</v>
      </c>
      <c r="Q134" s="257" t="s">
        <v>11</v>
      </c>
      <c r="R134" s="255"/>
      <c r="S134" s="253"/>
      <c r="T134" s="34"/>
    </row>
    <row r="135" spans="1:20" s="35" customFormat="1" ht="48" customHeight="1">
      <c r="A135" s="308"/>
      <c r="B135" s="330" t="s">
        <v>72</v>
      </c>
      <c r="C135" s="272"/>
      <c r="D135" s="230"/>
      <c r="E135" s="275"/>
      <c r="F135" s="275"/>
      <c r="G135" s="275"/>
      <c r="H135" s="276"/>
      <c r="I135" s="237"/>
      <c r="J135" s="251"/>
      <c r="K135" s="251"/>
      <c r="L135" s="251"/>
      <c r="M135" s="251"/>
      <c r="N135" s="251"/>
      <c r="O135" s="251"/>
      <c r="P135" s="251"/>
      <c r="Q135" s="258"/>
      <c r="R135" s="255"/>
      <c r="S135" s="253"/>
      <c r="T135" s="34"/>
    </row>
    <row r="136" spans="1:19" s="38" customFormat="1" ht="28.5" customHeight="1" thickBot="1">
      <c r="A136" s="308"/>
      <c r="B136" s="331" t="s">
        <v>73</v>
      </c>
      <c r="C136" s="274"/>
      <c r="D136" s="231"/>
      <c r="E136" s="36" t="s">
        <v>0</v>
      </c>
      <c r="F136" s="36" t="s">
        <v>1</v>
      </c>
      <c r="G136" s="36" t="s">
        <v>2</v>
      </c>
      <c r="H136" s="37" t="s">
        <v>3</v>
      </c>
      <c r="I136" s="238"/>
      <c r="J136" s="36">
        <v>1</v>
      </c>
      <c r="K136" s="36">
        <v>2</v>
      </c>
      <c r="L136" s="36">
        <v>3</v>
      </c>
      <c r="M136" s="36">
        <v>4</v>
      </c>
      <c r="N136" s="36">
        <v>5</v>
      </c>
      <c r="O136" s="36">
        <v>6</v>
      </c>
      <c r="P136" s="36">
        <v>7</v>
      </c>
      <c r="Q136" s="37">
        <v>8</v>
      </c>
      <c r="R136" s="256"/>
      <c r="S136" s="253"/>
    </row>
    <row r="137" spans="1:20" s="44" customFormat="1" ht="17.25" customHeight="1" thickTop="1">
      <c r="A137" s="308"/>
      <c r="B137" s="268" t="s">
        <v>15</v>
      </c>
      <c r="C137" s="39" t="s">
        <v>22</v>
      </c>
      <c r="D137" s="232">
        <f>IF(ISERROR(ROUND(D139,0)),"-",ROUND(D139,0))</f>
        <v>0</v>
      </c>
      <c r="E137" s="40">
        <f>IF(S137&gt;0,0,$E$9)</f>
        <v>25</v>
      </c>
      <c r="F137" s="40">
        <f>IF(S137&gt;0,0,$F$9)</f>
        <v>25</v>
      </c>
      <c r="G137" s="40">
        <f>IF(S137&gt;0,0,$G$9)</f>
        <v>25</v>
      </c>
      <c r="H137" s="40">
        <f>IF(S137&gt;0,0,$H$9)</f>
        <v>25</v>
      </c>
      <c r="I137" s="243">
        <f>IF(ISERROR(ROUND(I139,0)),"-",ROUND(I139,0))</f>
        <v>0</v>
      </c>
      <c r="J137" s="40">
        <f>IF(S137&gt;0,0,$J$9)</f>
        <v>66</v>
      </c>
      <c r="K137" s="41">
        <f>IF(S137&gt;0,0,$K$9)</f>
        <v>240</v>
      </c>
      <c r="L137" s="41">
        <f>IF(S137&gt;0,0,$L$9)</f>
        <v>66</v>
      </c>
      <c r="M137" s="41">
        <f>IF(S137&gt;0,0,$M$9)</f>
        <v>26</v>
      </c>
      <c r="N137" s="41">
        <f>IF(S137&gt;0,0,$N$9)</f>
        <v>100</v>
      </c>
      <c r="O137" s="41">
        <f>IF(S137&gt;0,0,$O$9)</f>
        <v>53</v>
      </c>
      <c r="P137" s="41">
        <f>IF(S137&gt;0,0,$P$9)</f>
        <v>80</v>
      </c>
      <c r="Q137" s="42">
        <f>IF(S137&gt;0,0,$Q$9)</f>
        <v>66</v>
      </c>
      <c r="R137" s="43">
        <f>IF(S137&gt;0,0,$R$9)</f>
        <v>833</v>
      </c>
      <c r="S137" s="221"/>
      <c r="T137" s="44" t="s">
        <v>35</v>
      </c>
    </row>
    <row r="138" spans="1:19" ht="9" customHeight="1" thickBot="1">
      <c r="A138" s="308"/>
      <c r="B138" s="269"/>
      <c r="C138" s="266" t="s">
        <v>23</v>
      </c>
      <c r="D138" s="233"/>
      <c r="E138" s="239"/>
      <c r="F138" s="225"/>
      <c r="G138" s="225"/>
      <c r="H138" s="234"/>
      <c r="I138" s="244"/>
      <c r="J138" s="239"/>
      <c r="K138" s="225"/>
      <c r="L138" s="225"/>
      <c r="M138" s="225"/>
      <c r="N138" s="225"/>
      <c r="O138" s="225"/>
      <c r="P138" s="225"/>
      <c r="Q138" s="227"/>
      <c r="R138" s="241"/>
      <c r="S138" s="222"/>
    </row>
    <row r="139" spans="1:19" ht="18.75" customHeight="1" thickBot="1" thickTop="1">
      <c r="A139" s="308"/>
      <c r="B139" s="270"/>
      <c r="C139" s="267"/>
      <c r="D139" s="46">
        <f>IF($S137&gt;0,0,ROUNDDOWN(IF(E138,E138*E137/SUM(E137:H137))+IF(F138,F138*F137/SUM(E137:H137))+IF(G138,G138*G137/SUM(E137:H137))+IF(H138,H138*H137/SUM(E137:H137)),1))</f>
        <v>0</v>
      </c>
      <c r="E139" s="240"/>
      <c r="F139" s="226"/>
      <c r="G139" s="226"/>
      <c r="H139" s="235"/>
      <c r="I139" s="47">
        <f>IF($S137&gt;0,0,(ROUNDDOWN(IF(J138,J138*J137/SUM(J137:Q137))+IF(K138,K138*K137/SUM(J137:Q137))+IF(L138,L138*L137/SUM(J137:Q137))+IF(M138,M138*M137/SUM(J137:Q137))+IF(N138,N138*N137/SUM(J137:Q137))+IF(O138,O138*O137/SUM(J137:Q137))+IF(P138,P138*P137/SUM(J137:Q137))+IF(Q138,Q138*Q137/SUM(J137:Q137)),1)))</f>
        <v>0</v>
      </c>
      <c r="J139" s="240"/>
      <c r="K139" s="226"/>
      <c r="L139" s="226"/>
      <c r="M139" s="226"/>
      <c r="N139" s="226"/>
      <c r="O139" s="226"/>
      <c r="P139" s="226"/>
      <c r="Q139" s="246"/>
      <c r="R139" s="259"/>
      <c r="S139" s="223"/>
    </row>
    <row r="140" spans="1:19" ht="15.75" customHeight="1" thickTop="1">
      <c r="A140" s="308"/>
      <c r="B140" s="268" t="s">
        <v>29</v>
      </c>
      <c r="C140" s="39" t="s">
        <v>22</v>
      </c>
      <c r="D140" s="232">
        <f>IF(ISERROR(ROUND(D142,0)),"-",ROUND(D142,0))</f>
        <v>0</v>
      </c>
      <c r="E140" s="48">
        <f>IF(S140&gt;0,0,$E$10)</f>
        <v>25</v>
      </c>
      <c r="F140" s="49">
        <f>IF(S140&gt;0,0,$F$10)</f>
        <v>25</v>
      </c>
      <c r="G140" s="49">
        <f>IF(S140&gt;0,0,$G$10)</f>
        <v>25</v>
      </c>
      <c r="H140" s="50">
        <f>IF(S140&gt;0,0,$H$10)</f>
        <v>25</v>
      </c>
      <c r="I140" s="243">
        <f>IF(ISERROR(ROUND(I142,0)),"-",ROUND(I142,0))</f>
        <v>0</v>
      </c>
      <c r="J140" s="41">
        <f>IF(S140&gt;0,0,$J$10)</f>
        <v>67</v>
      </c>
      <c r="K140" s="41">
        <f>IF(S140&gt;0,0,$K$10)</f>
        <v>240</v>
      </c>
      <c r="L140" s="41">
        <f>IF(S140&gt;0,0,$L$10)</f>
        <v>67</v>
      </c>
      <c r="M140" s="41">
        <f>IF(S140&gt;0,0,$M$10)</f>
        <v>27</v>
      </c>
      <c r="N140" s="41">
        <f>IF(S140&gt;0,0,$N$10)</f>
        <v>100</v>
      </c>
      <c r="O140" s="41">
        <f>IF(S140&gt;0,0,$O$10)</f>
        <v>53</v>
      </c>
      <c r="P140" s="41">
        <f>IF(S140&gt;0,0,$P$10)</f>
        <v>80</v>
      </c>
      <c r="Q140" s="41">
        <f>IF(S140&gt;0,0,$Q$10)</f>
        <v>67</v>
      </c>
      <c r="R140" s="43">
        <f>IF(S140&gt;0,0,$R$10)</f>
        <v>833</v>
      </c>
      <c r="S140" s="221"/>
    </row>
    <row r="141" spans="1:19" ht="11.25" customHeight="1" thickBot="1">
      <c r="A141" s="308"/>
      <c r="B141" s="269"/>
      <c r="C141" s="266" t="s">
        <v>23</v>
      </c>
      <c r="D141" s="233"/>
      <c r="E141" s="239"/>
      <c r="F141" s="225"/>
      <c r="G141" s="225"/>
      <c r="H141" s="234"/>
      <c r="I141" s="244"/>
      <c r="J141" s="239"/>
      <c r="K141" s="225"/>
      <c r="L141" s="225"/>
      <c r="M141" s="225"/>
      <c r="N141" s="225"/>
      <c r="O141" s="225"/>
      <c r="P141" s="225"/>
      <c r="Q141" s="227"/>
      <c r="R141" s="241"/>
      <c r="S141" s="222"/>
    </row>
    <row r="142" spans="1:19" ht="15" customHeight="1" thickBot="1" thickTop="1">
      <c r="A142" s="308"/>
      <c r="B142" s="270"/>
      <c r="C142" s="267"/>
      <c r="D142" s="46">
        <f>ROUNDDOWN(IF(E141,E141*E140/SUM(E140:H140))+IF(F141,F141*F140/SUM(E140:H140))+IF(G141,G141*G140/SUM(E140:H140))+IF(H141,H141*H140/SUM(E140:H140)),1)</f>
        <v>0</v>
      </c>
      <c r="E142" s="240"/>
      <c r="F142" s="226"/>
      <c r="G142" s="226"/>
      <c r="H142" s="235"/>
      <c r="I142" s="47">
        <f>ROUNDDOWN(IF(J141,J141*J140/SUM(J140:Q140))+IF(K141,K141*K140/SUM(J140:Q140))+IF(L141,L141*L140/SUM(J140:Q140))+IF(M141,M141*M140/SUM(J140:Q140))+IF(N141,N141*N140/SUM(J140:Q140))+IF(O141,O141*O140/SUM(J140:Q140))+IF(P141,P141*P140/SUM(J140:Q140))+IF(Q141,Q141*Q140/SUM(J140:Q140)),1)</f>
        <v>0</v>
      </c>
      <c r="J142" s="240"/>
      <c r="K142" s="226"/>
      <c r="L142" s="226"/>
      <c r="M142" s="226"/>
      <c r="N142" s="226"/>
      <c r="O142" s="226"/>
      <c r="P142" s="226"/>
      <c r="Q142" s="246"/>
      <c r="R142" s="259"/>
      <c r="S142" s="224"/>
    </row>
    <row r="143" spans="1:19" ht="18" customHeight="1" thickTop="1">
      <c r="A143" s="308"/>
      <c r="B143" s="268" t="s">
        <v>30</v>
      </c>
      <c r="C143" s="39" t="s">
        <v>22</v>
      </c>
      <c r="D143" s="232">
        <f>IF(ISERROR(ROUND(D145,0)),"-",ROUND(D145,0))</f>
        <v>0</v>
      </c>
      <c r="E143" s="48">
        <f>$E$11</f>
        <v>25</v>
      </c>
      <c r="F143" s="49">
        <f>$F$11</f>
        <v>25</v>
      </c>
      <c r="G143" s="49">
        <f>$G$11</f>
        <v>25</v>
      </c>
      <c r="H143" s="50">
        <f>$H$11</f>
        <v>25</v>
      </c>
      <c r="I143" s="243">
        <f>IF(ISERROR(ROUND(I145,0)),"-",ROUND(I145,0))</f>
        <v>0</v>
      </c>
      <c r="J143" s="40">
        <f>$J$11</f>
        <v>67</v>
      </c>
      <c r="K143" s="40">
        <f>$K$11</f>
        <v>240</v>
      </c>
      <c r="L143" s="40">
        <f>$L$11</f>
        <v>67</v>
      </c>
      <c r="M143" s="40">
        <f>$M$11</f>
        <v>27</v>
      </c>
      <c r="N143" s="40">
        <f>$N$11</f>
        <v>100</v>
      </c>
      <c r="O143" s="40">
        <f>$O$11</f>
        <v>54</v>
      </c>
      <c r="P143" s="40">
        <f>$P$11</f>
        <v>80</v>
      </c>
      <c r="Q143" s="51">
        <f>$Q$11</f>
        <v>67</v>
      </c>
      <c r="R143" s="43">
        <f>$R$11</f>
        <v>834</v>
      </c>
      <c r="S143" s="52"/>
    </row>
    <row r="144" spans="1:19" ht="8.25" customHeight="1" thickBot="1">
      <c r="A144" s="308"/>
      <c r="B144" s="269"/>
      <c r="C144" s="266" t="s">
        <v>23</v>
      </c>
      <c r="D144" s="233"/>
      <c r="E144" s="239"/>
      <c r="F144" s="225"/>
      <c r="G144" s="225"/>
      <c r="H144" s="234"/>
      <c r="I144" s="244"/>
      <c r="J144" s="239"/>
      <c r="K144" s="225"/>
      <c r="L144" s="225"/>
      <c r="M144" s="225"/>
      <c r="N144" s="225"/>
      <c r="O144" s="225"/>
      <c r="P144" s="225"/>
      <c r="Q144" s="227"/>
      <c r="R144" s="241"/>
      <c r="S144" s="52"/>
    </row>
    <row r="145" spans="1:19" ht="18.75" customHeight="1" thickBot="1" thickTop="1">
      <c r="A145" s="308"/>
      <c r="B145" s="270"/>
      <c r="C145" s="267"/>
      <c r="D145" s="46">
        <f>ROUNDDOWN(IF(E144,E144*E143/SUM(E143:H143))+IF(F144,F144*F143/SUM(E143:H143))+IF(G144,G144*G143/SUM(E143:H143))+IF(H144,H144*H143/SUM(E143:H143)),1)</f>
        <v>0</v>
      </c>
      <c r="E145" s="240"/>
      <c r="F145" s="226"/>
      <c r="G145" s="226"/>
      <c r="H145" s="235"/>
      <c r="I145" s="47">
        <f>ROUNDDOWN(IF(J144,J144*J143/SUM(J143:Q143))+IF(K144,K144*K143/SUM(J143:Q143))+IF(L144,L144*L143/SUM(J143:Q143))+IF(M144,M144*M143/SUM(J143:Q143))+IF(N144,N144*N143/SUM(J143:Q143))+IF(O144,O144*O143/SUM(J143:Q143))+IF(P144,P144*P143/SUM(J143:Q143))+IF(Q144,Q144*Q143/SUM(J143:Q143)),1)</f>
        <v>0</v>
      </c>
      <c r="J145" s="265"/>
      <c r="K145" s="245"/>
      <c r="L145" s="245"/>
      <c r="M145" s="245"/>
      <c r="N145" s="245"/>
      <c r="O145" s="245"/>
      <c r="P145" s="245"/>
      <c r="Q145" s="228"/>
      <c r="R145" s="242"/>
      <c r="S145" s="52"/>
    </row>
    <row r="146" spans="1:19" ht="18" customHeight="1" thickTop="1">
      <c r="A146" s="308"/>
      <c r="B146" s="279" t="s">
        <v>21</v>
      </c>
      <c r="C146" s="53" t="s">
        <v>22</v>
      </c>
      <c r="D146" s="232">
        <f>ROUND(D148,0)</f>
        <v>0</v>
      </c>
      <c r="E146" s="54">
        <f>E137+E140+E143</f>
        <v>75</v>
      </c>
      <c r="F146" s="55">
        <f>F137+F140+F143</f>
        <v>75</v>
      </c>
      <c r="G146" s="55">
        <f>G137+G140+G143</f>
        <v>75</v>
      </c>
      <c r="H146" s="56">
        <f>H137+H140+H143</f>
        <v>75</v>
      </c>
      <c r="I146" s="263"/>
      <c r="J146" s="54">
        <f>J137+J140+J143</f>
        <v>200</v>
      </c>
      <c r="K146" s="55">
        <f aca="true" t="shared" si="22" ref="K146:R146">K137+K140+K143</f>
        <v>720</v>
      </c>
      <c r="L146" s="55">
        <f t="shared" si="22"/>
        <v>200</v>
      </c>
      <c r="M146" s="55">
        <f t="shared" si="22"/>
        <v>80</v>
      </c>
      <c r="N146" s="55">
        <f t="shared" si="22"/>
        <v>300</v>
      </c>
      <c r="O146" s="55">
        <f t="shared" si="22"/>
        <v>160</v>
      </c>
      <c r="P146" s="55">
        <f t="shared" si="22"/>
        <v>240</v>
      </c>
      <c r="Q146" s="56">
        <f t="shared" si="22"/>
        <v>200</v>
      </c>
      <c r="R146" s="57">
        <f t="shared" si="22"/>
        <v>2500</v>
      </c>
      <c r="S146" s="58"/>
    </row>
    <row r="147" spans="1:19" ht="27.75" customHeight="1" thickBot="1">
      <c r="A147" s="308"/>
      <c r="B147" s="280"/>
      <c r="C147" s="277" t="s">
        <v>23</v>
      </c>
      <c r="D147" s="233"/>
      <c r="E147" s="59">
        <f>ROUND(E148,0)</f>
        <v>0</v>
      </c>
      <c r="F147" s="60">
        <f>ROUND(F148,0)</f>
        <v>0</v>
      </c>
      <c r="G147" s="60">
        <f>ROUND(G148,0)</f>
        <v>0</v>
      </c>
      <c r="H147" s="61">
        <f>ROUND(H148,0)</f>
        <v>0</v>
      </c>
      <c r="I147" s="264"/>
      <c r="J147" s="45">
        <f>ROUND(J148,0)</f>
        <v>0</v>
      </c>
      <c r="K147" s="45">
        <f aca="true" t="shared" si="23" ref="K147:R147">ROUND(K148,0)</f>
        <v>0</v>
      </c>
      <c r="L147" s="45">
        <f t="shared" si="23"/>
        <v>0</v>
      </c>
      <c r="M147" s="45">
        <f t="shared" si="23"/>
        <v>0</v>
      </c>
      <c r="N147" s="45">
        <f t="shared" si="23"/>
        <v>0</v>
      </c>
      <c r="O147" s="45">
        <f t="shared" si="23"/>
        <v>0</v>
      </c>
      <c r="P147" s="45">
        <f t="shared" si="23"/>
        <v>0</v>
      </c>
      <c r="Q147" s="62">
        <f t="shared" si="23"/>
        <v>0</v>
      </c>
      <c r="R147" s="63">
        <f t="shared" si="23"/>
        <v>0</v>
      </c>
      <c r="S147" s="64"/>
    </row>
    <row r="148" spans="1:18" ht="18" customHeight="1" thickBot="1" thickTop="1">
      <c r="A148" s="309"/>
      <c r="B148" s="281"/>
      <c r="C148" s="278"/>
      <c r="D148" s="46">
        <f>ROUNDDOWN((E148*E146+F148*F146+G148*G146+H148*H146)/SUM(E146:H146),1)</f>
        <v>0</v>
      </c>
      <c r="E148" s="65">
        <f>ROUNDDOWN((E138*E137+E141*E140+E144*E143)/E146,1)</f>
        <v>0</v>
      </c>
      <c r="F148" s="65">
        <f>ROUNDDOWN((F138*F137+F141*F140+F144*F143)/F146,1)</f>
        <v>0</v>
      </c>
      <c r="G148" s="65">
        <f>ROUNDDOWN((G138*G137+G141*G140+G144*G143)/G146,1)</f>
        <v>0</v>
      </c>
      <c r="H148" s="65">
        <f>ROUNDDOWN((H138*H137+H141*H140+H144*H143)/H146,1)</f>
        <v>0</v>
      </c>
      <c r="I148" s="66"/>
      <c r="J148" s="65">
        <f>ROUNDDOWN((J138*J137+J141*J140+J144*J143)/J146,1)</f>
        <v>0</v>
      </c>
      <c r="K148" s="65">
        <f aca="true" t="shared" si="24" ref="K148:R148">ROUNDDOWN((K138*K137+K141*K140+K144*K143)/K146,1)</f>
        <v>0</v>
      </c>
      <c r="L148" s="65">
        <f t="shared" si="24"/>
        <v>0</v>
      </c>
      <c r="M148" s="65">
        <f t="shared" si="24"/>
        <v>0</v>
      </c>
      <c r="N148" s="65">
        <f t="shared" si="24"/>
        <v>0</v>
      </c>
      <c r="O148" s="65">
        <f t="shared" si="24"/>
        <v>0</v>
      </c>
      <c r="P148" s="65">
        <f t="shared" si="24"/>
        <v>0</v>
      </c>
      <c r="Q148" s="67">
        <f t="shared" si="24"/>
        <v>0</v>
      </c>
      <c r="R148" s="68">
        <f t="shared" si="24"/>
        <v>0</v>
      </c>
    </row>
    <row r="149" spans="5:18" ht="16.5" thickBot="1" thickTop="1"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1:19" ht="29.25" customHeight="1" thickTop="1">
      <c r="A150" s="307">
        <v>9</v>
      </c>
      <c r="B150" s="329" t="s">
        <v>70</v>
      </c>
      <c r="C150" s="305"/>
      <c r="D150" s="229" t="s">
        <v>13</v>
      </c>
      <c r="E150" s="247"/>
      <c r="F150" s="248"/>
      <c r="G150" s="248"/>
      <c r="H150" s="249"/>
      <c r="I150" s="236" t="s">
        <v>12</v>
      </c>
      <c r="J150" s="260"/>
      <c r="K150" s="261"/>
      <c r="L150" s="261"/>
      <c r="M150" s="261"/>
      <c r="N150" s="261"/>
      <c r="O150" s="261"/>
      <c r="P150" s="261"/>
      <c r="Q150" s="262"/>
      <c r="R150" s="254" t="s">
        <v>14</v>
      </c>
      <c r="S150" s="252" t="s">
        <v>53</v>
      </c>
    </row>
    <row r="151" spans="1:20" s="35" customFormat="1" ht="27.75" customHeight="1">
      <c r="A151" s="308"/>
      <c r="B151" s="330" t="s">
        <v>71</v>
      </c>
      <c r="C151" s="272"/>
      <c r="D151" s="230"/>
      <c r="E151" s="250" t="s">
        <v>16</v>
      </c>
      <c r="F151" s="250" t="s">
        <v>17</v>
      </c>
      <c r="G151" s="250" t="s">
        <v>18</v>
      </c>
      <c r="H151" s="257" t="s">
        <v>19</v>
      </c>
      <c r="I151" s="237"/>
      <c r="J151" s="250" t="s">
        <v>4</v>
      </c>
      <c r="K151" s="250" t="s">
        <v>5</v>
      </c>
      <c r="L151" s="250" t="s">
        <v>6</v>
      </c>
      <c r="M151" s="250" t="s">
        <v>7</v>
      </c>
      <c r="N151" s="250" t="s">
        <v>8</v>
      </c>
      <c r="O151" s="250" t="s">
        <v>9</v>
      </c>
      <c r="P151" s="250" t="s">
        <v>10</v>
      </c>
      <c r="Q151" s="257" t="s">
        <v>11</v>
      </c>
      <c r="R151" s="255"/>
      <c r="S151" s="253"/>
      <c r="T151" s="34"/>
    </row>
    <row r="152" spans="1:20" s="35" customFormat="1" ht="48" customHeight="1">
      <c r="A152" s="308"/>
      <c r="B152" s="330" t="s">
        <v>72</v>
      </c>
      <c r="C152" s="272"/>
      <c r="D152" s="230"/>
      <c r="E152" s="275"/>
      <c r="F152" s="275"/>
      <c r="G152" s="275"/>
      <c r="H152" s="276"/>
      <c r="I152" s="237"/>
      <c r="J152" s="251"/>
      <c r="K152" s="251"/>
      <c r="L152" s="251"/>
      <c r="M152" s="251"/>
      <c r="N152" s="251"/>
      <c r="O152" s="251"/>
      <c r="P152" s="251"/>
      <c r="Q152" s="258"/>
      <c r="R152" s="255"/>
      <c r="S152" s="253"/>
      <c r="T152" s="34"/>
    </row>
    <row r="153" spans="1:19" s="38" customFormat="1" ht="28.5" customHeight="1" thickBot="1">
      <c r="A153" s="308"/>
      <c r="B153" s="331" t="s">
        <v>73</v>
      </c>
      <c r="C153" s="274"/>
      <c r="D153" s="231"/>
      <c r="E153" s="36" t="s">
        <v>0</v>
      </c>
      <c r="F153" s="36" t="s">
        <v>1</v>
      </c>
      <c r="G153" s="36" t="s">
        <v>2</v>
      </c>
      <c r="H153" s="37" t="s">
        <v>3</v>
      </c>
      <c r="I153" s="238"/>
      <c r="J153" s="36">
        <v>1</v>
      </c>
      <c r="K153" s="36">
        <v>2</v>
      </c>
      <c r="L153" s="36">
        <v>3</v>
      </c>
      <c r="M153" s="36">
        <v>4</v>
      </c>
      <c r="N153" s="36">
        <v>5</v>
      </c>
      <c r="O153" s="36">
        <v>6</v>
      </c>
      <c r="P153" s="36">
        <v>7</v>
      </c>
      <c r="Q153" s="37">
        <v>8</v>
      </c>
      <c r="R153" s="256"/>
      <c r="S153" s="253"/>
    </row>
    <row r="154" spans="1:20" s="44" customFormat="1" ht="17.25" customHeight="1" thickTop="1">
      <c r="A154" s="308"/>
      <c r="B154" s="268" t="s">
        <v>15</v>
      </c>
      <c r="C154" s="39" t="s">
        <v>22</v>
      </c>
      <c r="D154" s="232">
        <f>IF(ISERROR(ROUND(D156,0)),"-",ROUND(D156,0))</f>
        <v>0</v>
      </c>
      <c r="E154" s="40">
        <f>IF(S154&gt;0,0,$E$9)</f>
        <v>25</v>
      </c>
      <c r="F154" s="40">
        <f>IF(S154&gt;0,0,$F$9)</f>
        <v>25</v>
      </c>
      <c r="G154" s="40">
        <f>IF(S154&gt;0,0,$G$9)</f>
        <v>25</v>
      </c>
      <c r="H154" s="40">
        <f>IF(S154&gt;0,0,$H$9)</f>
        <v>25</v>
      </c>
      <c r="I154" s="243">
        <f>IF(ISERROR(ROUND(I156,0)),"-",ROUND(I156,0))</f>
        <v>0</v>
      </c>
      <c r="J154" s="40">
        <f>IF(S154&gt;0,0,$J$9)</f>
        <v>66</v>
      </c>
      <c r="K154" s="41">
        <f>IF(S154&gt;0,0,$K$9)</f>
        <v>240</v>
      </c>
      <c r="L154" s="41">
        <f>IF(S154&gt;0,0,$L$9)</f>
        <v>66</v>
      </c>
      <c r="M154" s="41">
        <f>IF(S154&gt;0,0,$M$9)</f>
        <v>26</v>
      </c>
      <c r="N154" s="41">
        <f>IF(S154&gt;0,0,$N$9)</f>
        <v>100</v>
      </c>
      <c r="O154" s="41">
        <f>IF(S154&gt;0,0,$O$9)</f>
        <v>53</v>
      </c>
      <c r="P154" s="41">
        <f>IF(S154&gt;0,0,$P$9)</f>
        <v>80</v>
      </c>
      <c r="Q154" s="42">
        <f>IF(S154&gt;0,0,$Q$9)</f>
        <v>66</v>
      </c>
      <c r="R154" s="43">
        <f>IF(S154&gt;0,0,$R$9)</f>
        <v>833</v>
      </c>
      <c r="S154" s="221"/>
      <c r="T154" s="44" t="s">
        <v>35</v>
      </c>
    </row>
    <row r="155" spans="1:19" ht="9" customHeight="1" thickBot="1">
      <c r="A155" s="308"/>
      <c r="B155" s="269"/>
      <c r="C155" s="266" t="s">
        <v>23</v>
      </c>
      <c r="D155" s="233"/>
      <c r="E155" s="239"/>
      <c r="F155" s="225"/>
      <c r="G155" s="225"/>
      <c r="H155" s="234"/>
      <c r="I155" s="244"/>
      <c r="J155" s="239"/>
      <c r="K155" s="225"/>
      <c r="L155" s="225"/>
      <c r="M155" s="225"/>
      <c r="N155" s="225"/>
      <c r="O155" s="225"/>
      <c r="P155" s="225"/>
      <c r="Q155" s="227"/>
      <c r="R155" s="241"/>
      <c r="S155" s="222"/>
    </row>
    <row r="156" spans="1:19" ht="18.75" customHeight="1" thickBot="1" thickTop="1">
      <c r="A156" s="308"/>
      <c r="B156" s="270"/>
      <c r="C156" s="267"/>
      <c r="D156" s="46">
        <f>IF($S154&gt;0,0,ROUNDDOWN(IF(E155,E155*E154/SUM(E154:H154))+IF(F155,F155*F154/SUM(E154:H154))+IF(G155,G155*G154/SUM(E154:H154))+IF(H155,H155*H154/SUM(E154:H154)),1))</f>
        <v>0</v>
      </c>
      <c r="E156" s="240"/>
      <c r="F156" s="226"/>
      <c r="G156" s="226"/>
      <c r="H156" s="235"/>
      <c r="I156" s="47">
        <f>IF($S154&gt;0,0,(ROUNDDOWN(IF(J155,J155*J154/SUM(J154:Q154))+IF(K155,K155*K154/SUM(J154:Q154))+IF(L155,L155*L154/SUM(J154:Q154))+IF(M155,M155*M154/SUM(J154:Q154))+IF(N155,N155*N154/SUM(J154:Q154))+IF(O155,O155*O154/SUM(J154:Q154))+IF(P155,P155*P154/SUM(J154:Q154))+IF(Q155,Q155*Q154/SUM(J154:Q154)),1)))</f>
        <v>0</v>
      </c>
      <c r="J156" s="240"/>
      <c r="K156" s="226"/>
      <c r="L156" s="226"/>
      <c r="M156" s="226"/>
      <c r="N156" s="226"/>
      <c r="O156" s="226"/>
      <c r="P156" s="226"/>
      <c r="Q156" s="246"/>
      <c r="R156" s="259"/>
      <c r="S156" s="223"/>
    </row>
    <row r="157" spans="1:19" ht="15.75" customHeight="1" thickTop="1">
      <c r="A157" s="308"/>
      <c r="B157" s="268" t="s">
        <v>29</v>
      </c>
      <c r="C157" s="39" t="s">
        <v>22</v>
      </c>
      <c r="D157" s="232">
        <f>IF(ISERROR(ROUND(D159,0)),"-",ROUND(D159,0))</f>
        <v>0</v>
      </c>
      <c r="E157" s="48">
        <f>IF(S157&gt;0,0,$E$10)</f>
        <v>25</v>
      </c>
      <c r="F157" s="49">
        <f>IF(S157&gt;0,0,$F$10)</f>
        <v>25</v>
      </c>
      <c r="G157" s="49">
        <f>IF(S157&gt;0,0,$G$10)</f>
        <v>25</v>
      </c>
      <c r="H157" s="50">
        <f>IF(S157&gt;0,0,$H$10)</f>
        <v>25</v>
      </c>
      <c r="I157" s="243">
        <f>IF(ISERROR(ROUND(I159,0)),"-",ROUND(I159,0))</f>
        <v>0</v>
      </c>
      <c r="J157" s="41">
        <f>IF(S157&gt;0,0,$J$10)</f>
        <v>67</v>
      </c>
      <c r="K157" s="41">
        <f>IF(S157&gt;0,0,$K$10)</f>
        <v>240</v>
      </c>
      <c r="L157" s="41">
        <f>IF(S157&gt;0,0,$L$10)</f>
        <v>67</v>
      </c>
      <c r="M157" s="41">
        <f>IF(S157&gt;0,0,$M$10)</f>
        <v>27</v>
      </c>
      <c r="N157" s="41">
        <f>IF(S157&gt;0,0,$N$10)</f>
        <v>100</v>
      </c>
      <c r="O157" s="41">
        <f>IF(S157&gt;0,0,$O$10)</f>
        <v>53</v>
      </c>
      <c r="P157" s="41">
        <f>IF(S157&gt;0,0,$P$10)</f>
        <v>80</v>
      </c>
      <c r="Q157" s="41">
        <f>IF(S157&gt;0,0,$Q$10)</f>
        <v>67</v>
      </c>
      <c r="R157" s="43">
        <f>IF(S157&gt;0,0,$R$10)</f>
        <v>833</v>
      </c>
      <c r="S157" s="221"/>
    </row>
    <row r="158" spans="1:19" ht="11.25" customHeight="1" thickBot="1">
      <c r="A158" s="308"/>
      <c r="B158" s="269"/>
      <c r="C158" s="266" t="s">
        <v>23</v>
      </c>
      <c r="D158" s="233"/>
      <c r="E158" s="239"/>
      <c r="F158" s="225"/>
      <c r="G158" s="225"/>
      <c r="H158" s="234"/>
      <c r="I158" s="244"/>
      <c r="J158" s="239"/>
      <c r="K158" s="225"/>
      <c r="L158" s="225"/>
      <c r="M158" s="225"/>
      <c r="N158" s="225"/>
      <c r="O158" s="225"/>
      <c r="P158" s="225"/>
      <c r="Q158" s="227"/>
      <c r="R158" s="241"/>
      <c r="S158" s="222"/>
    </row>
    <row r="159" spans="1:19" ht="15" customHeight="1" thickBot="1" thickTop="1">
      <c r="A159" s="308"/>
      <c r="B159" s="270"/>
      <c r="C159" s="267"/>
      <c r="D159" s="46">
        <f>ROUNDDOWN(IF(E158,E158*E157/SUM(E157:H157))+IF(F158,F158*F157/SUM(E157:H157))+IF(G158,G158*G157/SUM(E157:H157))+IF(H158,H158*H157/SUM(E157:H157)),1)</f>
        <v>0</v>
      </c>
      <c r="E159" s="240"/>
      <c r="F159" s="226"/>
      <c r="G159" s="226"/>
      <c r="H159" s="235"/>
      <c r="I159" s="47">
        <f>ROUNDDOWN(IF(J158,J158*J157/SUM(J157:Q157))+IF(K158,K158*K157/SUM(J157:Q157))+IF(L158,L158*L157/SUM(J157:Q157))+IF(M158,M158*M157/SUM(J157:Q157))+IF(N158,N158*N157/SUM(J157:Q157))+IF(O158,O158*O157/SUM(J157:Q157))+IF(P158,P158*P157/SUM(J157:Q157))+IF(Q158,Q158*Q157/SUM(J157:Q157)),1)</f>
        <v>0</v>
      </c>
      <c r="J159" s="240"/>
      <c r="K159" s="226"/>
      <c r="L159" s="226"/>
      <c r="M159" s="226"/>
      <c r="N159" s="226"/>
      <c r="O159" s="226"/>
      <c r="P159" s="226"/>
      <c r="Q159" s="246"/>
      <c r="R159" s="259"/>
      <c r="S159" s="224"/>
    </row>
    <row r="160" spans="1:19" ht="18" customHeight="1" thickTop="1">
      <c r="A160" s="308"/>
      <c r="B160" s="268" t="s">
        <v>30</v>
      </c>
      <c r="C160" s="39" t="s">
        <v>22</v>
      </c>
      <c r="D160" s="232">
        <f>IF(ISERROR(ROUND(D162,0)),"-",ROUND(D162,0))</f>
        <v>0</v>
      </c>
      <c r="E160" s="48">
        <f>$E$11</f>
        <v>25</v>
      </c>
      <c r="F160" s="49">
        <f>$F$11</f>
        <v>25</v>
      </c>
      <c r="G160" s="49">
        <f>$G$11</f>
        <v>25</v>
      </c>
      <c r="H160" s="50">
        <f>$H$11</f>
        <v>25</v>
      </c>
      <c r="I160" s="243">
        <f>IF(ISERROR(ROUND(I162,0)),"-",ROUND(I162,0))</f>
        <v>0</v>
      </c>
      <c r="J160" s="40">
        <f>$J$11</f>
        <v>67</v>
      </c>
      <c r="K160" s="40">
        <f>$K$11</f>
        <v>240</v>
      </c>
      <c r="L160" s="40">
        <f>$L$11</f>
        <v>67</v>
      </c>
      <c r="M160" s="40">
        <f>$M$11</f>
        <v>27</v>
      </c>
      <c r="N160" s="40">
        <f>$N$11</f>
        <v>100</v>
      </c>
      <c r="O160" s="40">
        <f>$O$11</f>
        <v>54</v>
      </c>
      <c r="P160" s="40">
        <f>$P$11</f>
        <v>80</v>
      </c>
      <c r="Q160" s="51">
        <f>$Q$11</f>
        <v>67</v>
      </c>
      <c r="R160" s="43">
        <f>$R$11</f>
        <v>834</v>
      </c>
      <c r="S160" s="52"/>
    </row>
    <row r="161" spans="1:19" ht="8.25" customHeight="1" thickBot="1">
      <c r="A161" s="308"/>
      <c r="B161" s="269"/>
      <c r="C161" s="266" t="s">
        <v>23</v>
      </c>
      <c r="D161" s="233"/>
      <c r="E161" s="239"/>
      <c r="F161" s="225"/>
      <c r="G161" s="225"/>
      <c r="H161" s="234"/>
      <c r="I161" s="244"/>
      <c r="J161" s="239"/>
      <c r="K161" s="225"/>
      <c r="L161" s="225"/>
      <c r="M161" s="225"/>
      <c r="N161" s="225"/>
      <c r="O161" s="225"/>
      <c r="P161" s="225"/>
      <c r="Q161" s="227"/>
      <c r="R161" s="241"/>
      <c r="S161" s="52"/>
    </row>
    <row r="162" spans="1:19" ht="18.75" customHeight="1" thickBot="1" thickTop="1">
      <c r="A162" s="308"/>
      <c r="B162" s="270"/>
      <c r="C162" s="267"/>
      <c r="D162" s="46">
        <f>ROUNDDOWN(IF(E161,E161*E160/SUM(E160:H160))+IF(F161,F161*F160/SUM(E160:H160))+IF(G161,G161*G160/SUM(E160:H160))+IF(H161,H161*H160/SUM(E160:H160)),1)</f>
        <v>0</v>
      </c>
      <c r="E162" s="240"/>
      <c r="F162" s="226"/>
      <c r="G162" s="226"/>
      <c r="H162" s="235"/>
      <c r="I162" s="47">
        <f>ROUNDDOWN(IF(J161,J161*J160/SUM(J160:Q160))+IF(K161,K161*K160/SUM(J160:Q160))+IF(L161,L161*L160/SUM(J160:Q160))+IF(M161,M161*M160/SUM(J160:Q160))+IF(N161,N161*N160/SUM(J160:Q160))+IF(O161,O161*O160/SUM(J160:Q160))+IF(P161,P161*P160/SUM(J160:Q160))+IF(Q161,Q161*Q160/SUM(J160:Q160)),1)</f>
        <v>0</v>
      </c>
      <c r="J162" s="265"/>
      <c r="K162" s="245"/>
      <c r="L162" s="245"/>
      <c r="M162" s="245"/>
      <c r="N162" s="245"/>
      <c r="O162" s="245"/>
      <c r="P162" s="245"/>
      <c r="Q162" s="228"/>
      <c r="R162" s="242"/>
      <c r="S162" s="52"/>
    </row>
    <row r="163" spans="1:19" ht="18" customHeight="1" thickTop="1">
      <c r="A163" s="308"/>
      <c r="B163" s="279" t="s">
        <v>21</v>
      </c>
      <c r="C163" s="53" t="s">
        <v>22</v>
      </c>
      <c r="D163" s="232">
        <f>ROUND(D165,0)</f>
        <v>0</v>
      </c>
      <c r="E163" s="54">
        <f>E154+E157+E160</f>
        <v>75</v>
      </c>
      <c r="F163" s="55">
        <f>F154+F157+F160</f>
        <v>75</v>
      </c>
      <c r="G163" s="55">
        <f>G154+G157+G160</f>
        <v>75</v>
      </c>
      <c r="H163" s="56">
        <f>H154+H157+H160</f>
        <v>75</v>
      </c>
      <c r="I163" s="263"/>
      <c r="J163" s="54">
        <f>J154+J157+J160</f>
        <v>200</v>
      </c>
      <c r="K163" s="55">
        <f aca="true" t="shared" si="25" ref="K163:R163">K154+K157+K160</f>
        <v>720</v>
      </c>
      <c r="L163" s="55">
        <f t="shared" si="25"/>
        <v>200</v>
      </c>
      <c r="M163" s="55">
        <f t="shared" si="25"/>
        <v>80</v>
      </c>
      <c r="N163" s="55">
        <f t="shared" si="25"/>
        <v>300</v>
      </c>
      <c r="O163" s="55">
        <f t="shared" si="25"/>
        <v>160</v>
      </c>
      <c r="P163" s="55">
        <f t="shared" si="25"/>
        <v>240</v>
      </c>
      <c r="Q163" s="56">
        <f t="shared" si="25"/>
        <v>200</v>
      </c>
      <c r="R163" s="57">
        <f t="shared" si="25"/>
        <v>2500</v>
      </c>
      <c r="S163" s="58"/>
    </row>
    <row r="164" spans="1:19" ht="27.75" customHeight="1" thickBot="1">
      <c r="A164" s="308"/>
      <c r="B164" s="280"/>
      <c r="C164" s="277" t="s">
        <v>23</v>
      </c>
      <c r="D164" s="233"/>
      <c r="E164" s="59">
        <f>ROUND(E165,0)</f>
        <v>0</v>
      </c>
      <c r="F164" s="60">
        <f>ROUND(F165,0)</f>
        <v>0</v>
      </c>
      <c r="G164" s="60">
        <f>ROUND(G165,0)</f>
        <v>0</v>
      </c>
      <c r="H164" s="61">
        <f>ROUND(H165,0)</f>
        <v>0</v>
      </c>
      <c r="I164" s="264"/>
      <c r="J164" s="45">
        <f>ROUND(J165,0)</f>
        <v>0</v>
      </c>
      <c r="K164" s="45">
        <f aca="true" t="shared" si="26" ref="K164:R164">ROUND(K165,0)</f>
        <v>0</v>
      </c>
      <c r="L164" s="45">
        <f t="shared" si="26"/>
        <v>0</v>
      </c>
      <c r="M164" s="45">
        <f t="shared" si="26"/>
        <v>0</v>
      </c>
      <c r="N164" s="45">
        <f t="shared" si="26"/>
        <v>0</v>
      </c>
      <c r="O164" s="45">
        <f t="shared" si="26"/>
        <v>0</v>
      </c>
      <c r="P164" s="45">
        <f t="shared" si="26"/>
        <v>0</v>
      </c>
      <c r="Q164" s="62">
        <f t="shared" si="26"/>
        <v>0</v>
      </c>
      <c r="R164" s="63">
        <f t="shared" si="26"/>
        <v>0</v>
      </c>
      <c r="S164" s="64"/>
    </row>
    <row r="165" spans="1:18" ht="18" customHeight="1" thickBot="1" thickTop="1">
      <c r="A165" s="309"/>
      <c r="B165" s="281"/>
      <c r="C165" s="278"/>
      <c r="D165" s="46">
        <f>ROUNDDOWN((E165*E163+F165*F163+G165*G163+H165*H163)/SUM(E163:H163),1)</f>
        <v>0</v>
      </c>
      <c r="E165" s="65">
        <f>ROUNDDOWN((E155*E154+E158*E157+E161*E160)/E163,1)</f>
        <v>0</v>
      </c>
      <c r="F165" s="65">
        <f>ROUNDDOWN((F155*F154+F158*F157+F161*F160)/F163,1)</f>
        <v>0</v>
      </c>
      <c r="G165" s="65">
        <f>ROUNDDOWN((G155*G154+G158*G157+G161*G160)/G163,1)</f>
        <v>0</v>
      </c>
      <c r="H165" s="65">
        <f>ROUNDDOWN((H155*H154+H158*H157+H161*H160)/H163,1)</f>
        <v>0</v>
      </c>
      <c r="I165" s="66"/>
      <c r="J165" s="65">
        <f>ROUNDDOWN((J155*J154+J158*J157+J161*J160)/J163,1)</f>
        <v>0</v>
      </c>
      <c r="K165" s="65">
        <f aca="true" t="shared" si="27" ref="K165:R165">ROUNDDOWN((K155*K154+K158*K157+K161*K160)/K163,1)</f>
        <v>0</v>
      </c>
      <c r="L165" s="65">
        <f t="shared" si="27"/>
        <v>0</v>
      </c>
      <c r="M165" s="65">
        <f t="shared" si="27"/>
        <v>0</v>
      </c>
      <c r="N165" s="65">
        <f t="shared" si="27"/>
        <v>0</v>
      </c>
      <c r="O165" s="65">
        <f t="shared" si="27"/>
        <v>0</v>
      </c>
      <c r="P165" s="65">
        <f t="shared" si="27"/>
        <v>0</v>
      </c>
      <c r="Q165" s="67">
        <f t="shared" si="27"/>
        <v>0</v>
      </c>
      <c r="R165" s="68">
        <f t="shared" si="27"/>
        <v>0</v>
      </c>
    </row>
    <row r="166" spans="5:18" ht="16.5" thickBot="1" thickTop="1"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1:19" ht="29.25" customHeight="1" thickTop="1">
      <c r="A167" s="307">
        <v>10</v>
      </c>
      <c r="B167" s="329" t="s">
        <v>70</v>
      </c>
      <c r="C167" s="305"/>
      <c r="D167" s="229" t="s">
        <v>13</v>
      </c>
      <c r="E167" s="247"/>
      <c r="F167" s="248"/>
      <c r="G167" s="248"/>
      <c r="H167" s="249"/>
      <c r="I167" s="236" t="s">
        <v>12</v>
      </c>
      <c r="J167" s="260"/>
      <c r="K167" s="261"/>
      <c r="L167" s="261"/>
      <c r="M167" s="261"/>
      <c r="N167" s="261"/>
      <c r="O167" s="261"/>
      <c r="P167" s="261"/>
      <c r="Q167" s="262"/>
      <c r="R167" s="254" t="s">
        <v>14</v>
      </c>
      <c r="S167" s="252" t="s">
        <v>53</v>
      </c>
    </row>
    <row r="168" spans="1:20" s="35" customFormat="1" ht="27.75" customHeight="1">
      <c r="A168" s="308"/>
      <c r="B168" s="330" t="s">
        <v>71</v>
      </c>
      <c r="C168" s="272"/>
      <c r="D168" s="230"/>
      <c r="E168" s="250" t="s">
        <v>16</v>
      </c>
      <c r="F168" s="250" t="s">
        <v>17</v>
      </c>
      <c r="G168" s="250" t="s">
        <v>18</v>
      </c>
      <c r="H168" s="257" t="s">
        <v>19</v>
      </c>
      <c r="I168" s="237"/>
      <c r="J168" s="250" t="s">
        <v>4</v>
      </c>
      <c r="K168" s="250" t="s">
        <v>5</v>
      </c>
      <c r="L168" s="250" t="s">
        <v>6</v>
      </c>
      <c r="M168" s="250" t="s">
        <v>7</v>
      </c>
      <c r="N168" s="250" t="s">
        <v>8</v>
      </c>
      <c r="O168" s="250" t="s">
        <v>9</v>
      </c>
      <c r="P168" s="250" t="s">
        <v>10</v>
      </c>
      <c r="Q168" s="257" t="s">
        <v>11</v>
      </c>
      <c r="R168" s="255"/>
      <c r="S168" s="253"/>
      <c r="T168" s="34"/>
    </row>
    <row r="169" spans="1:20" s="35" customFormat="1" ht="48" customHeight="1">
      <c r="A169" s="308"/>
      <c r="B169" s="330" t="s">
        <v>72</v>
      </c>
      <c r="C169" s="272"/>
      <c r="D169" s="230"/>
      <c r="E169" s="275"/>
      <c r="F169" s="275"/>
      <c r="G169" s="275"/>
      <c r="H169" s="276"/>
      <c r="I169" s="237"/>
      <c r="J169" s="251"/>
      <c r="K169" s="251"/>
      <c r="L169" s="251"/>
      <c r="M169" s="251"/>
      <c r="N169" s="251"/>
      <c r="O169" s="251"/>
      <c r="P169" s="251"/>
      <c r="Q169" s="258"/>
      <c r="R169" s="255"/>
      <c r="S169" s="253"/>
      <c r="T169" s="34"/>
    </row>
    <row r="170" spans="1:19" s="38" customFormat="1" ht="28.5" customHeight="1" thickBot="1">
      <c r="A170" s="308"/>
      <c r="B170" s="331" t="s">
        <v>73</v>
      </c>
      <c r="C170" s="274"/>
      <c r="D170" s="231"/>
      <c r="E170" s="36" t="s">
        <v>0</v>
      </c>
      <c r="F170" s="36" t="s">
        <v>1</v>
      </c>
      <c r="G170" s="36" t="s">
        <v>2</v>
      </c>
      <c r="H170" s="37" t="s">
        <v>3</v>
      </c>
      <c r="I170" s="238"/>
      <c r="J170" s="36">
        <v>1</v>
      </c>
      <c r="K170" s="36">
        <v>2</v>
      </c>
      <c r="L170" s="36">
        <v>3</v>
      </c>
      <c r="M170" s="36">
        <v>4</v>
      </c>
      <c r="N170" s="36">
        <v>5</v>
      </c>
      <c r="O170" s="36">
        <v>6</v>
      </c>
      <c r="P170" s="36">
        <v>7</v>
      </c>
      <c r="Q170" s="37">
        <v>8</v>
      </c>
      <c r="R170" s="256"/>
      <c r="S170" s="253"/>
    </row>
    <row r="171" spans="1:20" s="44" customFormat="1" ht="17.25" customHeight="1" thickTop="1">
      <c r="A171" s="308"/>
      <c r="B171" s="268" t="s">
        <v>15</v>
      </c>
      <c r="C171" s="39" t="s">
        <v>22</v>
      </c>
      <c r="D171" s="232">
        <f>IF(ISERROR(ROUND(D173,0)),"-",ROUND(D173,0))</f>
        <v>0</v>
      </c>
      <c r="E171" s="40">
        <f>IF(S171&gt;0,0,$E$9)</f>
        <v>25</v>
      </c>
      <c r="F171" s="40">
        <f>IF(S171&gt;0,0,$F$9)</f>
        <v>25</v>
      </c>
      <c r="G171" s="40">
        <f>IF(S171&gt;0,0,$G$9)</f>
        <v>25</v>
      </c>
      <c r="H171" s="40">
        <f>IF(S171&gt;0,0,$H$9)</f>
        <v>25</v>
      </c>
      <c r="I171" s="243">
        <f>IF(ISERROR(ROUND(I173,0)),"-",ROUND(I173,0))</f>
        <v>0</v>
      </c>
      <c r="J171" s="40">
        <f>IF(S171&gt;0,0,$J$9)</f>
        <v>66</v>
      </c>
      <c r="K171" s="41">
        <f>IF(S171&gt;0,0,$K$9)</f>
        <v>240</v>
      </c>
      <c r="L171" s="41">
        <f>IF(S171&gt;0,0,$L$9)</f>
        <v>66</v>
      </c>
      <c r="M171" s="41">
        <f>IF(S171&gt;0,0,$M$9)</f>
        <v>26</v>
      </c>
      <c r="N171" s="41">
        <f>IF(S171&gt;0,0,$N$9)</f>
        <v>100</v>
      </c>
      <c r="O171" s="41">
        <f>IF(S171&gt;0,0,$O$9)</f>
        <v>53</v>
      </c>
      <c r="P171" s="41">
        <f>IF(S171&gt;0,0,$P$9)</f>
        <v>80</v>
      </c>
      <c r="Q171" s="42">
        <f>IF(S171&gt;0,0,$Q$9)</f>
        <v>66</v>
      </c>
      <c r="R171" s="43">
        <f>IF(S171&gt;0,0,$R$9)</f>
        <v>833</v>
      </c>
      <c r="S171" s="221"/>
      <c r="T171" s="44" t="s">
        <v>35</v>
      </c>
    </row>
    <row r="172" spans="1:19" ht="9" customHeight="1" thickBot="1">
      <c r="A172" s="308"/>
      <c r="B172" s="269"/>
      <c r="C172" s="266" t="s">
        <v>23</v>
      </c>
      <c r="D172" s="233"/>
      <c r="E172" s="239"/>
      <c r="F172" s="225"/>
      <c r="G172" s="225"/>
      <c r="H172" s="234"/>
      <c r="I172" s="244"/>
      <c r="J172" s="239"/>
      <c r="K172" s="225"/>
      <c r="L172" s="225"/>
      <c r="M172" s="225"/>
      <c r="N172" s="225"/>
      <c r="O172" s="225"/>
      <c r="P172" s="225"/>
      <c r="Q172" s="227"/>
      <c r="R172" s="241"/>
      <c r="S172" s="222"/>
    </row>
    <row r="173" spans="1:19" ht="18.75" customHeight="1" thickBot="1" thickTop="1">
      <c r="A173" s="308"/>
      <c r="B173" s="270"/>
      <c r="C173" s="267"/>
      <c r="D173" s="46">
        <f>IF($S171&gt;0,0,ROUNDDOWN(IF(E172,E172*E171/SUM(E171:H171))+IF(F172,F172*F171/SUM(E171:H171))+IF(G172,G172*G171/SUM(E171:H171))+IF(H172,H172*H171/SUM(E171:H171)),1))</f>
        <v>0</v>
      </c>
      <c r="E173" s="240"/>
      <c r="F173" s="226"/>
      <c r="G173" s="226"/>
      <c r="H173" s="235"/>
      <c r="I173" s="47">
        <f>IF($S171&gt;0,0,(ROUNDDOWN(IF(J172,J172*J171/SUM(J171:Q171))+IF(K172,K172*K171/SUM(J171:Q171))+IF(L172,L172*L171/SUM(J171:Q171))+IF(M172,M172*M171/SUM(J171:Q171))+IF(N172,N172*N171/SUM(J171:Q171))+IF(O172,O172*O171/SUM(J171:Q171))+IF(P172,P172*P171/SUM(J171:Q171))+IF(Q172,Q172*Q171/SUM(J171:Q171)),1)))</f>
        <v>0</v>
      </c>
      <c r="J173" s="240"/>
      <c r="K173" s="226"/>
      <c r="L173" s="226"/>
      <c r="M173" s="226"/>
      <c r="N173" s="226"/>
      <c r="O173" s="226"/>
      <c r="P173" s="226"/>
      <c r="Q173" s="246"/>
      <c r="R173" s="259"/>
      <c r="S173" s="223"/>
    </row>
    <row r="174" spans="1:19" ht="15.75" customHeight="1" thickTop="1">
      <c r="A174" s="308"/>
      <c r="B174" s="268" t="s">
        <v>29</v>
      </c>
      <c r="C174" s="39" t="s">
        <v>22</v>
      </c>
      <c r="D174" s="232">
        <f>IF(ISERROR(ROUND(D176,0)),"-",ROUND(D176,0))</f>
        <v>0</v>
      </c>
      <c r="E174" s="48">
        <f>IF(S174&gt;0,0,$E$10)</f>
        <v>25</v>
      </c>
      <c r="F174" s="49">
        <f>IF(S174&gt;0,0,$F$10)</f>
        <v>25</v>
      </c>
      <c r="G174" s="49">
        <f>IF(S174&gt;0,0,$G$10)</f>
        <v>25</v>
      </c>
      <c r="H174" s="50">
        <f>IF(S174&gt;0,0,$H$10)</f>
        <v>25</v>
      </c>
      <c r="I174" s="243">
        <f>IF(ISERROR(ROUND(I176,0)),"-",ROUND(I176,0))</f>
        <v>0</v>
      </c>
      <c r="J174" s="41">
        <f>IF(S174&gt;0,0,$J$10)</f>
        <v>67</v>
      </c>
      <c r="K174" s="41">
        <f>IF(S174&gt;0,0,$K$10)</f>
        <v>240</v>
      </c>
      <c r="L174" s="41">
        <f>IF(S174&gt;0,0,$L$10)</f>
        <v>67</v>
      </c>
      <c r="M174" s="41">
        <f>IF(S174&gt;0,0,$M$10)</f>
        <v>27</v>
      </c>
      <c r="N174" s="41">
        <f>IF(S174&gt;0,0,$N$10)</f>
        <v>100</v>
      </c>
      <c r="O174" s="41">
        <f>IF(S174&gt;0,0,$O$10)</f>
        <v>53</v>
      </c>
      <c r="P174" s="41">
        <f>IF(S174&gt;0,0,$P$10)</f>
        <v>80</v>
      </c>
      <c r="Q174" s="41">
        <f>IF(S174&gt;0,0,$Q$10)</f>
        <v>67</v>
      </c>
      <c r="R174" s="43">
        <f>IF(S174&gt;0,0,$R$10)</f>
        <v>833</v>
      </c>
      <c r="S174" s="221"/>
    </row>
    <row r="175" spans="1:19" ht="11.25" customHeight="1" thickBot="1">
      <c r="A175" s="308"/>
      <c r="B175" s="269"/>
      <c r="C175" s="266" t="s">
        <v>23</v>
      </c>
      <c r="D175" s="233"/>
      <c r="E175" s="239"/>
      <c r="F175" s="225"/>
      <c r="G175" s="225"/>
      <c r="H175" s="234"/>
      <c r="I175" s="244"/>
      <c r="J175" s="239"/>
      <c r="K175" s="225"/>
      <c r="L175" s="225"/>
      <c r="M175" s="225"/>
      <c r="N175" s="225"/>
      <c r="O175" s="225"/>
      <c r="P175" s="225"/>
      <c r="Q175" s="227"/>
      <c r="R175" s="241"/>
      <c r="S175" s="222"/>
    </row>
    <row r="176" spans="1:19" ht="15" customHeight="1" thickBot="1" thickTop="1">
      <c r="A176" s="308"/>
      <c r="B176" s="270"/>
      <c r="C176" s="267"/>
      <c r="D176" s="46">
        <f>ROUNDDOWN(IF(E175,E175*E174/SUM(E174:H174))+IF(F175,F175*F174/SUM(E174:H174))+IF(G175,G175*G174/SUM(E174:H174))+IF(H175,H175*H174/SUM(E174:H174)),1)</f>
        <v>0</v>
      </c>
      <c r="E176" s="240"/>
      <c r="F176" s="226"/>
      <c r="G176" s="226"/>
      <c r="H176" s="235"/>
      <c r="I176" s="47">
        <f>ROUNDDOWN(IF(J175,J175*J174/SUM(J174:Q174))+IF(K175,K175*K174/SUM(J174:Q174))+IF(L175,L175*L174/SUM(J174:Q174))+IF(M175,M175*M174/SUM(J174:Q174))+IF(N175,N175*N174/SUM(J174:Q174))+IF(O175,O175*O174/SUM(J174:Q174))+IF(P175,P175*P174/SUM(J174:Q174))+IF(Q175,Q175*Q174/SUM(J174:Q174)),1)</f>
        <v>0</v>
      </c>
      <c r="J176" s="240"/>
      <c r="K176" s="226"/>
      <c r="L176" s="226"/>
      <c r="M176" s="226"/>
      <c r="N176" s="226"/>
      <c r="O176" s="226"/>
      <c r="P176" s="226"/>
      <c r="Q176" s="246"/>
      <c r="R176" s="259"/>
      <c r="S176" s="224"/>
    </row>
    <row r="177" spans="1:19" ht="18" customHeight="1" thickTop="1">
      <c r="A177" s="308"/>
      <c r="B177" s="268" t="s">
        <v>30</v>
      </c>
      <c r="C177" s="39" t="s">
        <v>22</v>
      </c>
      <c r="D177" s="232">
        <f>IF(ISERROR(ROUND(D179,0)),"-",ROUND(D179,0))</f>
        <v>0</v>
      </c>
      <c r="E177" s="48">
        <f>$E$11</f>
        <v>25</v>
      </c>
      <c r="F177" s="49">
        <f>$F$11</f>
        <v>25</v>
      </c>
      <c r="G177" s="49">
        <f>$G$11</f>
        <v>25</v>
      </c>
      <c r="H177" s="50">
        <f>$H$11</f>
        <v>25</v>
      </c>
      <c r="I177" s="243">
        <f>IF(ISERROR(ROUND(I179,0)),"-",ROUND(I179,0))</f>
        <v>0</v>
      </c>
      <c r="J177" s="40">
        <f>$J$11</f>
        <v>67</v>
      </c>
      <c r="K177" s="40">
        <f>$K$11</f>
        <v>240</v>
      </c>
      <c r="L177" s="40">
        <f>$L$11</f>
        <v>67</v>
      </c>
      <c r="M177" s="40">
        <f>$M$11</f>
        <v>27</v>
      </c>
      <c r="N177" s="40">
        <f>$N$11</f>
        <v>100</v>
      </c>
      <c r="O177" s="40">
        <f>$O$11</f>
        <v>54</v>
      </c>
      <c r="P177" s="40">
        <f>$P$11</f>
        <v>80</v>
      </c>
      <c r="Q177" s="51">
        <f>$Q$11</f>
        <v>67</v>
      </c>
      <c r="R177" s="43">
        <f>$R$11</f>
        <v>834</v>
      </c>
      <c r="S177" s="52"/>
    </row>
    <row r="178" spans="1:19" ht="8.25" customHeight="1" thickBot="1">
      <c r="A178" s="308"/>
      <c r="B178" s="269"/>
      <c r="C178" s="266" t="s">
        <v>23</v>
      </c>
      <c r="D178" s="233"/>
      <c r="E178" s="239"/>
      <c r="F178" s="225"/>
      <c r="G178" s="225"/>
      <c r="H178" s="234"/>
      <c r="I178" s="244"/>
      <c r="J178" s="239"/>
      <c r="K178" s="225"/>
      <c r="L178" s="225"/>
      <c r="M178" s="225"/>
      <c r="N178" s="225"/>
      <c r="O178" s="225"/>
      <c r="P178" s="225"/>
      <c r="Q178" s="227"/>
      <c r="R178" s="241"/>
      <c r="S178" s="52"/>
    </row>
    <row r="179" spans="1:19" ht="18.75" customHeight="1" thickBot="1" thickTop="1">
      <c r="A179" s="308"/>
      <c r="B179" s="270"/>
      <c r="C179" s="267"/>
      <c r="D179" s="46">
        <f>ROUNDDOWN(IF(E178,E178*E177/SUM(E177:H177))+IF(F178,F178*F177/SUM(E177:H177))+IF(G178,G178*G177/SUM(E177:H177))+IF(H178,H178*H177/SUM(E177:H177)),1)</f>
        <v>0</v>
      </c>
      <c r="E179" s="240"/>
      <c r="F179" s="226"/>
      <c r="G179" s="226"/>
      <c r="H179" s="235"/>
      <c r="I179" s="47">
        <f>ROUNDDOWN(IF(J178,J178*J177/SUM(J177:Q177))+IF(K178,K178*K177/SUM(J177:Q177))+IF(L178,L178*L177/SUM(J177:Q177))+IF(M178,M178*M177/SUM(J177:Q177))+IF(N178,N178*N177/SUM(J177:Q177))+IF(O178,O178*O177/SUM(J177:Q177))+IF(P178,P178*P177/SUM(J177:Q177))+IF(Q178,Q178*Q177/SUM(J177:Q177)),1)</f>
        <v>0</v>
      </c>
      <c r="J179" s="265"/>
      <c r="K179" s="245"/>
      <c r="L179" s="245"/>
      <c r="M179" s="245"/>
      <c r="N179" s="245"/>
      <c r="O179" s="245"/>
      <c r="P179" s="245"/>
      <c r="Q179" s="228"/>
      <c r="R179" s="242"/>
      <c r="S179" s="52"/>
    </row>
    <row r="180" spans="1:19" ht="18" customHeight="1" thickTop="1">
      <c r="A180" s="308"/>
      <c r="B180" s="279" t="s">
        <v>21</v>
      </c>
      <c r="C180" s="53" t="s">
        <v>22</v>
      </c>
      <c r="D180" s="232">
        <f>ROUND(D182,0)</f>
        <v>0</v>
      </c>
      <c r="E180" s="54">
        <f>E171+E174+E177</f>
        <v>75</v>
      </c>
      <c r="F180" s="55">
        <f>F171+F174+F177</f>
        <v>75</v>
      </c>
      <c r="G180" s="55">
        <f>G171+G174+G177</f>
        <v>75</v>
      </c>
      <c r="H180" s="56">
        <f>H171+H174+H177</f>
        <v>75</v>
      </c>
      <c r="I180" s="263"/>
      <c r="J180" s="54">
        <f>J171+J174+J177</f>
        <v>200</v>
      </c>
      <c r="K180" s="55">
        <f aca="true" t="shared" si="28" ref="K180:R180">K171+K174+K177</f>
        <v>720</v>
      </c>
      <c r="L180" s="55">
        <f t="shared" si="28"/>
        <v>200</v>
      </c>
      <c r="M180" s="55">
        <f t="shared" si="28"/>
        <v>80</v>
      </c>
      <c r="N180" s="55">
        <f t="shared" si="28"/>
        <v>300</v>
      </c>
      <c r="O180" s="55">
        <f t="shared" si="28"/>
        <v>160</v>
      </c>
      <c r="P180" s="55">
        <f t="shared" si="28"/>
        <v>240</v>
      </c>
      <c r="Q180" s="56">
        <f t="shared" si="28"/>
        <v>200</v>
      </c>
      <c r="R180" s="57">
        <f t="shared" si="28"/>
        <v>2500</v>
      </c>
      <c r="S180" s="58"/>
    </row>
    <row r="181" spans="1:19" ht="27.75" customHeight="1" thickBot="1">
      <c r="A181" s="308"/>
      <c r="B181" s="280"/>
      <c r="C181" s="277" t="s">
        <v>23</v>
      </c>
      <c r="D181" s="233"/>
      <c r="E181" s="59">
        <f>ROUND(E182,0)</f>
        <v>0</v>
      </c>
      <c r="F181" s="60">
        <f>ROUND(F182,0)</f>
        <v>0</v>
      </c>
      <c r="G181" s="60">
        <f>ROUND(G182,0)</f>
        <v>0</v>
      </c>
      <c r="H181" s="61">
        <f>ROUND(H182,0)</f>
        <v>0</v>
      </c>
      <c r="I181" s="264"/>
      <c r="J181" s="45">
        <f>ROUND(J182,0)</f>
        <v>0</v>
      </c>
      <c r="K181" s="45">
        <f aca="true" t="shared" si="29" ref="K181:R181">ROUND(K182,0)</f>
        <v>0</v>
      </c>
      <c r="L181" s="45">
        <f t="shared" si="29"/>
        <v>0</v>
      </c>
      <c r="M181" s="45">
        <f t="shared" si="29"/>
        <v>0</v>
      </c>
      <c r="N181" s="45">
        <f t="shared" si="29"/>
        <v>0</v>
      </c>
      <c r="O181" s="45">
        <f t="shared" si="29"/>
        <v>0</v>
      </c>
      <c r="P181" s="45">
        <f t="shared" si="29"/>
        <v>0</v>
      </c>
      <c r="Q181" s="62">
        <f t="shared" si="29"/>
        <v>0</v>
      </c>
      <c r="R181" s="63">
        <f t="shared" si="29"/>
        <v>0</v>
      </c>
      <c r="S181" s="64"/>
    </row>
    <row r="182" spans="1:18" ht="18" customHeight="1" thickBot="1" thickTop="1">
      <c r="A182" s="309"/>
      <c r="B182" s="281"/>
      <c r="C182" s="278"/>
      <c r="D182" s="46">
        <f>ROUNDDOWN((E182*E180+F182*F180+G182*G180+H182*H180)/SUM(E180:H180),1)</f>
        <v>0</v>
      </c>
      <c r="E182" s="65">
        <f>ROUNDDOWN((E172*E171+E175*E174+E178*E177)/E180,1)</f>
        <v>0</v>
      </c>
      <c r="F182" s="65">
        <f>ROUNDDOWN((F172*F171+F175*F174+F178*F177)/F180,1)</f>
        <v>0</v>
      </c>
      <c r="G182" s="65">
        <f>ROUNDDOWN((G172*G171+G175*G174+G178*G177)/G180,1)</f>
        <v>0</v>
      </c>
      <c r="H182" s="65">
        <f>ROUNDDOWN((H172*H171+H175*H174+H178*H177)/H180,1)</f>
        <v>0</v>
      </c>
      <c r="I182" s="66"/>
      <c r="J182" s="65">
        <f>ROUNDDOWN((J172*J171+J175*J174+J178*J177)/J180,1)</f>
        <v>0</v>
      </c>
      <c r="K182" s="65">
        <f aca="true" t="shared" si="30" ref="K182:R182">ROUNDDOWN((K172*K171+K175*K174+K178*K177)/K180,1)</f>
        <v>0</v>
      </c>
      <c r="L182" s="65">
        <f t="shared" si="30"/>
        <v>0</v>
      </c>
      <c r="M182" s="65">
        <f t="shared" si="30"/>
        <v>0</v>
      </c>
      <c r="N182" s="65">
        <f t="shared" si="30"/>
        <v>0</v>
      </c>
      <c r="O182" s="65">
        <f t="shared" si="30"/>
        <v>0</v>
      </c>
      <c r="P182" s="65">
        <f t="shared" si="30"/>
        <v>0</v>
      </c>
      <c r="Q182" s="67">
        <f t="shared" si="30"/>
        <v>0</v>
      </c>
      <c r="R182" s="68">
        <f t="shared" si="30"/>
        <v>0</v>
      </c>
    </row>
    <row r="183" spans="5:18" ht="16.5" thickBot="1" thickTop="1"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1:19" ht="29.25" customHeight="1" thickTop="1">
      <c r="A184" s="307">
        <v>11</v>
      </c>
      <c r="B184" s="329" t="s">
        <v>70</v>
      </c>
      <c r="C184" s="305"/>
      <c r="D184" s="229" t="s">
        <v>13</v>
      </c>
      <c r="E184" s="247"/>
      <c r="F184" s="248"/>
      <c r="G184" s="248"/>
      <c r="H184" s="249"/>
      <c r="I184" s="236" t="s">
        <v>12</v>
      </c>
      <c r="J184" s="260"/>
      <c r="K184" s="261"/>
      <c r="L184" s="261"/>
      <c r="M184" s="261"/>
      <c r="N184" s="261"/>
      <c r="O184" s="261"/>
      <c r="P184" s="261"/>
      <c r="Q184" s="262"/>
      <c r="R184" s="254" t="s">
        <v>14</v>
      </c>
      <c r="S184" s="252" t="s">
        <v>53</v>
      </c>
    </row>
    <row r="185" spans="1:20" s="35" customFormat="1" ht="27.75" customHeight="1">
      <c r="A185" s="308"/>
      <c r="B185" s="330" t="s">
        <v>71</v>
      </c>
      <c r="C185" s="272"/>
      <c r="D185" s="230"/>
      <c r="E185" s="250" t="s">
        <v>16</v>
      </c>
      <c r="F185" s="250" t="s">
        <v>17</v>
      </c>
      <c r="G185" s="250" t="s">
        <v>18</v>
      </c>
      <c r="H185" s="257" t="s">
        <v>19</v>
      </c>
      <c r="I185" s="237"/>
      <c r="J185" s="250" t="s">
        <v>4</v>
      </c>
      <c r="K185" s="250" t="s">
        <v>5</v>
      </c>
      <c r="L185" s="250" t="s">
        <v>6</v>
      </c>
      <c r="M185" s="250" t="s">
        <v>7</v>
      </c>
      <c r="N185" s="250" t="s">
        <v>8</v>
      </c>
      <c r="O185" s="250" t="s">
        <v>9</v>
      </c>
      <c r="P185" s="250" t="s">
        <v>10</v>
      </c>
      <c r="Q185" s="257" t="s">
        <v>11</v>
      </c>
      <c r="R185" s="255"/>
      <c r="S185" s="253"/>
      <c r="T185" s="34"/>
    </row>
    <row r="186" spans="1:20" s="35" customFormat="1" ht="48" customHeight="1">
      <c r="A186" s="308"/>
      <c r="B186" s="330" t="s">
        <v>72</v>
      </c>
      <c r="C186" s="272"/>
      <c r="D186" s="230"/>
      <c r="E186" s="275"/>
      <c r="F186" s="275"/>
      <c r="G186" s="275"/>
      <c r="H186" s="276"/>
      <c r="I186" s="237"/>
      <c r="J186" s="251"/>
      <c r="K186" s="251"/>
      <c r="L186" s="251"/>
      <c r="M186" s="251"/>
      <c r="N186" s="251"/>
      <c r="O186" s="251"/>
      <c r="P186" s="251"/>
      <c r="Q186" s="258"/>
      <c r="R186" s="255"/>
      <c r="S186" s="253"/>
      <c r="T186" s="34"/>
    </row>
    <row r="187" spans="1:19" s="38" customFormat="1" ht="28.5" customHeight="1" thickBot="1">
      <c r="A187" s="308"/>
      <c r="B187" s="331" t="s">
        <v>73</v>
      </c>
      <c r="C187" s="274"/>
      <c r="D187" s="231"/>
      <c r="E187" s="36" t="s">
        <v>0</v>
      </c>
      <c r="F187" s="36" t="s">
        <v>1</v>
      </c>
      <c r="G187" s="36" t="s">
        <v>2</v>
      </c>
      <c r="H187" s="37" t="s">
        <v>3</v>
      </c>
      <c r="I187" s="238"/>
      <c r="J187" s="36">
        <v>1</v>
      </c>
      <c r="K187" s="36">
        <v>2</v>
      </c>
      <c r="L187" s="36">
        <v>3</v>
      </c>
      <c r="M187" s="36">
        <v>4</v>
      </c>
      <c r="N187" s="36">
        <v>5</v>
      </c>
      <c r="O187" s="36">
        <v>6</v>
      </c>
      <c r="P187" s="36">
        <v>7</v>
      </c>
      <c r="Q187" s="37">
        <v>8</v>
      </c>
      <c r="R187" s="256"/>
      <c r="S187" s="253"/>
    </row>
    <row r="188" spans="1:20" s="44" customFormat="1" ht="17.25" customHeight="1" thickTop="1">
      <c r="A188" s="308"/>
      <c r="B188" s="268" t="s">
        <v>15</v>
      </c>
      <c r="C188" s="39" t="s">
        <v>22</v>
      </c>
      <c r="D188" s="232">
        <f>IF(ISERROR(ROUND(D190,0)),"-",ROUND(D190,0))</f>
        <v>0</v>
      </c>
      <c r="E188" s="40">
        <f>IF(S188&gt;0,0,$E$9)</f>
        <v>25</v>
      </c>
      <c r="F188" s="40">
        <f>IF(S188&gt;0,0,$F$9)</f>
        <v>25</v>
      </c>
      <c r="G188" s="40">
        <f>IF(S188&gt;0,0,$G$9)</f>
        <v>25</v>
      </c>
      <c r="H188" s="40">
        <f>IF(S188&gt;0,0,$H$9)</f>
        <v>25</v>
      </c>
      <c r="I188" s="243">
        <f>IF(ISERROR(ROUND(I190,0)),"-",ROUND(I190,0))</f>
        <v>0</v>
      </c>
      <c r="J188" s="40">
        <f>IF(S188&gt;0,0,$J$9)</f>
        <v>66</v>
      </c>
      <c r="K188" s="41">
        <f>IF(S188&gt;0,0,$K$9)</f>
        <v>240</v>
      </c>
      <c r="L188" s="41">
        <f>IF(S188&gt;0,0,$L$9)</f>
        <v>66</v>
      </c>
      <c r="M188" s="41">
        <f>IF(S188&gt;0,0,$M$9)</f>
        <v>26</v>
      </c>
      <c r="N188" s="41">
        <f>IF(S188&gt;0,0,$N$9)</f>
        <v>100</v>
      </c>
      <c r="O188" s="41">
        <f>IF(S188&gt;0,0,$O$9)</f>
        <v>53</v>
      </c>
      <c r="P188" s="41">
        <f>IF(S188&gt;0,0,$P$9)</f>
        <v>80</v>
      </c>
      <c r="Q188" s="42">
        <f>IF(S188&gt;0,0,$Q$9)</f>
        <v>66</v>
      </c>
      <c r="R188" s="43">
        <f>IF(S188&gt;0,0,$R$9)</f>
        <v>833</v>
      </c>
      <c r="S188" s="221"/>
      <c r="T188" s="44" t="s">
        <v>35</v>
      </c>
    </row>
    <row r="189" spans="1:19" ht="9" customHeight="1" thickBot="1">
      <c r="A189" s="308"/>
      <c r="B189" s="269"/>
      <c r="C189" s="266" t="s">
        <v>23</v>
      </c>
      <c r="D189" s="233"/>
      <c r="E189" s="239"/>
      <c r="F189" s="225"/>
      <c r="G189" s="225"/>
      <c r="H189" s="234"/>
      <c r="I189" s="244"/>
      <c r="J189" s="239"/>
      <c r="K189" s="225"/>
      <c r="L189" s="225"/>
      <c r="M189" s="225"/>
      <c r="N189" s="225"/>
      <c r="O189" s="225"/>
      <c r="P189" s="225"/>
      <c r="Q189" s="227"/>
      <c r="R189" s="241"/>
      <c r="S189" s="222"/>
    </row>
    <row r="190" spans="1:19" ht="18.75" customHeight="1" thickBot="1" thickTop="1">
      <c r="A190" s="308"/>
      <c r="B190" s="270"/>
      <c r="C190" s="267"/>
      <c r="D190" s="46">
        <f>IF($S188&gt;0,0,ROUNDDOWN(IF(E189,E189*E188/SUM(E188:H188))+IF(F189,F189*F188/SUM(E188:H188))+IF(G189,G189*G188/SUM(E188:H188))+IF(H189,H189*H188/SUM(E188:H188)),1))</f>
        <v>0</v>
      </c>
      <c r="E190" s="240"/>
      <c r="F190" s="226"/>
      <c r="G190" s="226"/>
      <c r="H190" s="235"/>
      <c r="I190" s="47">
        <f>IF($S188&gt;0,0,(ROUNDDOWN(IF(J189,J189*J188/SUM(J188:Q188))+IF(K189,K189*K188/SUM(J188:Q188))+IF(L189,L189*L188/SUM(J188:Q188))+IF(M189,M189*M188/SUM(J188:Q188))+IF(N189,N189*N188/SUM(J188:Q188))+IF(O189,O189*O188/SUM(J188:Q188))+IF(P189,P189*P188/SUM(J188:Q188))+IF(Q189,Q189*Q188/SUM(J188:Q188)),1)))</f>
        <v>0</v>
      </c>
      <c r="J190" s="240"/>
      <c r="K190" s="226"/>
      <c r="L190" s="226"/>
      <c r="M190" s="226"/>
      <c r="N190" s="226"/>
      <c r="O190" s="226"/>
      <c r="P190" s="226"/>
      <c r="Q190" s="246"/>
      <c r="R190" s="259"/>
      <c r="S190" s="223"/>
    </row>
    <row r="191" spans="1:19" ht="15.75" customHeight="1" thickTop="1">
      <c r="A191" s="308"/>
      <c r="B191" s="268" t="s">
        <v>29</v>
      </c>
      <c r="C191" s="39" t="s">
        <v>22</v>
      </c>
      <c r="D191" s="232">
        <f>IF(ISERROR(ROUND(D193,0)),"-",ROUND(D193,0))</f>
        <v>0</v>
      </c>
      <c r="E191" s="48">
        <f>IF(S191&gt;0,0,$E$10)</f>
        <v>25</v>
      </c>
      <c r="F191" s="49">
        <f>IF(S191&gt;0,0,$F$10)</f>
        <v>25</v>
      </c>
      <c r="G191" s="49">
        <f>IF(S191&gt;0,0,$G$10)</f>
        <v>25</v>
      </c>
      <c r="H191" s="50">
        <f>IF(S191&gt;0,0,$H$10)</f>
        <v>25</v>
      </c>
      <c r="I191" s="243">
        <f>IF(ISERROR(ROUND(I193,0)),"-",ROUND(I193,0))</f>
        <v>0</v>
      </c>
      <c r="J191" s="41">
        <f>IF(S191&gt;0,0,$J$10)</f>
        <v>67</v>
      </c>
      <c r="K191" s="41">
        <f>IF(S191&gt;0,0,$K$10)</f>
        <v>240</v>
      </c>
      <c r="L191" s="41">
        <f>IF(S191&gt;0,0,$L$10)</f>
        <v>67</v>
      </c>
      <c r="M191" s="41">
        <f>IF(S191&gt;0,0,$M$10)</f>
        <v>27</v>
      </c>
      <c r="N191" s="41">
        <f>IF(S191&gt;0,0,$N$10)</f>
        <v>100</v>
      </c>
      <c r="O191" s="41">
        <f>IF(S191&gt;0,0,$O$10)</f>
        <v>53</v>
      </c>
      <c r="P191" s="41">
        <f>IF(S191&gt;0,0,$P$10)</f>
        <v>80</v>
      </c>
      <c r="Q191" s="41">
        <f>IF(S191&gt;0,0,$Q$10)</f>
        <v>67</v>
      </c>
      <c r="R191" s="43">
        <f>IF(S191&gt;0,0,$R$10)</f>
        <v>833</v>
      </c>
      <c r="S191" s="221"/>
    </row>
    <row r="192" spans="1:19" ht="11.25" customHeight="1" thickBot="1">
      <c r="A192" s="308"/>
      <c r="B192" s="269"/>
      <c r="C192" s="266" t="s">
        <v>23</v>
      </c>
      <c r="D192" s="233"/>
      <c r="E192" s="239"/>
      <c r="F192" s="225"/>
      <c r="G192" s="225"/>
      <c r="H192" s="234"/>
      <c r="I192" s="244"/>
      <c r="J192" s="239"/>
      <c r="K192" s="225"/>
      <c r="L192" s="225"/>
      <c r="M192" s="225"/>
      <c r="N192" s="225"/>
      <c r="O192" s="225"/>
      <c r="P192" s="225"/>
      <c r="Q192" s="227"/>
      <c r="R192" s="241"/>
      <c r="S192" s="222"/>
    </row>
    <row r="193" spans="1:19" ht="15" customHeight="1" thickBot="1" thickTop="1">
      <c r="A193" s="308"/>
      <c r="B193" s="270"/>
      <c r="C193" s="267"/>
      <c r="D193" s="46">
        <f>ROUNDDOWN(IF(E192,E192*E191/SUM(E191:H191))+IF(F192,F192*F191/SUM(E191:H191))+IF(G192,G192*G191/SUM(E191:H191))+IF(H192,H192*H191/SUM(E191:H191)),1)</f>
        <v>0</v>
      </c>
      <c r="E193" s="240"/>
      <c r="F193" s="226"/>
      <c r="G193" s="226"/>
      <c r="H193" s="235"/>
      <c r="I193" s="47">
        <f>ROUNDDOWN(IF(J192,J192*J191/SUM(J191:Q191))+IF(K192,K192*K191/SUM(J191:Q191))+IF(L192,L192*L191/SUM(J191:Q191))+IF(M192,M192*M191/SUM(J191:Q191))+IF(N192,N192*N191/SUM(J191:Q191))+IF(O192,O192*O191/SUM(J191:Q191))+IF(P192,P192*P191/SUM(J191:Q191))+IF(Q192,Q192*Q191/SUM(J191:Q191)),1)</f>
        <v>0</v>
      </c>
      <c r="J193" s="240"/>
      <c r="K193" s="226"/>
      <c r="L193" s="226"/>
      <c r="M193" s="226"/>
      <c r="N193" s="226"/>
      <c r="O193" s="226"/>
      <c r="P193" s="226"/>
      <c r="Q193" s="246"/>
      <c r="R193" s="259"/>
      <c r="S193" s="224"/>
    </row>
    <row r="194" spans="1:19" ht="18" customHeight="1" thickTop="1">
      <c r="A194" s="308"/>
      <c r="B194" s="268" t="s">
        <v>30</v>
      </c>
      <c r="C194" s="39" t="s">
        <v>22</v>
      </c>
      <c r="D194" s="232">
        <f>IF(ISERROR(ROUND(D196,0)),"-",ROUND(D196,0))</f>
        <v>0</v>
      </c>
      <c r="E194" s="48">
        <f>$E$11</f>
        <v>25</v>
      </c>
      <c r="F194" s="49">
        <f>$F$11</f>
        <v>25</v>
      </c>
      <c r="G194" s="49">
        <f>$G$11</f>
        <v>25</v>
      </c>
      <c r="H194" s="50">
        <f>$H$11</f>
        <v>25</v>
      </c>
      <c r="I194" s="243">
        <f>IF(ISERROR(ROUND(I196,0)),"-",ROUND(I196,0))</f>
        <v>0</v>
      </c>
      <c r="J194" s="40">
        <f>$J$11</f>
        <v>67</v>
      </c>
      <c r="K194" s="40">
        <f>$K$11</f>
        <v>240</v>
      </c>
      <c r="L194" s="40">
        <f>$L$11</f>
        <v>67</v>
      </c>
      <c r="M194" s="40">
        <f>$M$11</f>
        <v>27</v>
      </c>
      <c r="N194" s="40">
        <f>$N$11</f>
        <v>100</v>
      </c>
      <c r="O194" s="40">
        <f>$O$11</f>
        <v>54</v>
      </c>
      <c r="P194" s="40">
        <f>$P$11</f>
        <v>80</v>
      </c>
      <c r="Q194" s="51">
        <f>$Q$11</f>
        <v>67</v>
      </c>
      <c r="R194" s="43">
        <f>$R$11</f>
        <v>834</v>
      </c>
      <c r="S194" s="52"/>
    </row>
    <row r="195" spans="1:19" ht="8.25" customHeight="1" thickBot="1">
      <c r="A195" s="308"/>
      <c r="B195" s="269"/>
      <c r="C195" s="266" t="s">
        <v>23</v>
      </c>
      <c r="D195" s="233"/>
      <c r="E195" s="239"/>
      <c r="F195" s="225"/>
      <c r="G195" s="225"/>
      <c r="H195" s="234"/>
      <c r="I195" s="244"/>
      <c r="J195" s="239"/>
      <c r="K195" s="225"/>
      <c r="L195" s="225"/>
      <c r="M195" s="225"/>
      <c r="N195" s="225"/>
      <c r="O195" s="225"/>
      <c r="P195" s="225"/>
      <c r="Q195" s="227"/>
      <c r="R195" s="241"/>
      <c r="S195" s="52"/>
    </row>
    <row r="196" spans="1:19" ht="18.75" customHeight="1" thickBot="1" thickTop="1">
      <c r="A196" s="308"/>
      <c r="B196" s="270"/>
      <c r="C196" s="267"/>
      <c r="D196" s="46">
        <f>ROUNDDOWN(IF(E195,E195*E194/SUM(E194:H194))+IF(F195,F195*F194/SUM(E194:H194))+IF(G195,G195*G194/SUM(E194:H194))+IF(H195,H195*H194/SUM(E194:H194)),1)</f>
        <v>0</v>
      </c>
      <c r="E196" s="240"/>
      <c r="F196" s="226"/>
      <c r="G196" s="226"/>
      <c r="H196" s="235"/>
      <c r="I196" s="47">
        <f>ROUNDDOWN(IF(J195,J195*J194/SUM(J194:Q194))+IF(K195,K195*K194/SUM(J194:Q194))+IF(L195,L195*L194/SUM(J194:Q194))+IF(M195,M195*M194/SUM(J194:Q194))+IF(N195,N195*N194/SUM(J194:Q194))+IF(O195,O195*O194/SUM(J194:Q194))+IF(P195,P195*P194/SUM(J194:Q194))+IF(Q195,Q195*Q194/SUM(J194:Q194)),1)</f>
        <v>0</v>
      </c>
      <c r="J196" s="265"/>
      <c r="K196" s="245"/>
      <c r="L196" s="245"/>
      <c r="M196" s="245"/>
      <c r="N196" s="245"/>
      <c r="O196" s="245"/>
      <c r="P196" s="245"/>
      <c r="Q196" s="228"/>
      <c r="R196" s="242"/>
      <c r="S196" s="52"/>
    </row>
    <row r="197" spans="1:19" ht="18" customHeight="1" thickTop="1">
      <c r="A197" s="308"/>
      <c r="B197" s="279" t="s">
        <v>21</v>
      </c>
      <c r="C197" s="53" t="s">
        <v>22</v>
      </c>
      <c r="D197" s="232">
        <f>ROUND(D199,0)</f>
        <v>0</v>
      </c>
      <c r="E197" s="54">
        <f>E188+E191+E194</f>
        <v>75</v>
      </c>
      <c r="F197" s="55">
        <f>F188+F191+F194</f>
        <v>75</v>
      </c>
      <c r="G197" s="55">
        <f>G188+G191+G194</f>
        <v>75</v>
      </c>
      <c r="H197" s="56">
        <f>H188+H191+H194</f>
        <v>75</v>
      </c>
      <c r="I197" s="263"/>
      <c r="J197" s="54">
        <f>J188+J191+J194</f>
        <v>200</v>
      </c>
      <c r="K197" s="55">
        <f aca="true" t="shared" si="31" ref="K197:R197">K188+K191+K194</f>
        <v>720</v>
      </c>
      <c r="L197" s="55">
        <f t="shared" si="31"/>
        <v>200</v>
      </c>
      <c r="M197" s="55">
        <f t="shared" si="31"/>
        <v>80</v>
      </c>
      <c r="N197" s="55">
        <f t="shared" si="31"/>
        <v>300</v>
      </c>
      <c r="O197" s="55">
        <f t="shared" si="31"/>
        <v>160</v>
      </c>
      <c r="P197" s="55">
        <f t="shared" si="31"/>
        <v>240</v>
      </c>
      <c r="Q197" s="56">
        <f t="shared" si="31"/>
        <v>200</v>
      </c>
      <c r="R197" s="57">
        <f t="shared" si="31"/>
        <v>2500</v>
      </c>
      <c r="S197" s="58"/>
    </row>
    <row r="198" spans="1:19" ht="27.75" customHeight="1" thickBot="1">
      <c r="A198" s="308"/>
      <c r="B198" s="280"/>
      <c r="C198" s="277" t="s">
        <v>23</v>
      </c>
      <c r="D198" s="233"/>
      <c r="E198" s="59">
        <f>ROUND(E199,0)</f>
        <v>0</v>
      </c>
      <c r="F198" s="60">
        <f>ROUND(F199,0)</f>
        <v>0</v>
      </c>
      <c r="G198" s="60">
        <f>ROUND(G199,0)</f>
        <v>0</v>
      </c>
      <c r="H198" s="61">
        <f>ROUND(H199,0)</f>
        <v>0</v>
      </c>
      <c r="I198" s="264"/>
      <c r="J198" s="45">
        <f>ROUND(J199,0)</f>
        <v>0</v>
      </c>
      <c r="K198" s="45">
        <f aca="true" t="shared" si="32" ref="K198:R198">ROUND(K199,0)</f>
        <v>0</v>
      </c>
      <c r="L198" s="45">
        <f t="shared" si="32"/>
        <v>0</v>
      </c>
      <c r="M198" s="45">
        <f t="shared" si="32"/>
        <v>0</v>
      </c>
      <c r="N198" s="45">
        <f t="shared" si="32"/>
        <v>0</v>
      </c>
      <c r="O198" s="45">
        <f t="shared" si="32"/>
        <v>0</v>
      </c>
      <c r="P198" s="45">
        <f t="shared" si="32"/>
        <v>0</v>
      </c>
      <c r="Q198" s="62">
        <f t="shared" si="32"/>
        <v>0</v>
      </c>
      <c r="R198" s="63">
        <f t="shared" si="32"/>
        <v>0</v>
      </c>
      <c r="S198" s="64"/>
    </row>
    <row r="199" spans="1:18" ht="18" customHeight="1" thickBot="1" thickTop="1">
      <c r="A199" s="309"/>
      <c r="B199" s="281"/>
      <c r="C199" s="278"/>
      <c r="D199" s="46">
        <f>ROUNDDOWN((E199*E197+F199*F197+G199*G197+H199*H197)/SUM(E197:H197),1)</f>
        <v>0</v>
      </c>
      <c r="E199" s="65">
        <f>ROUNDDOWN((E189*E188+E192*E191+E195*E194)/E197,1)</f>
        <v>0</v>
      </c>
      <c r="F199" s="65">
        <f>ROUNDDOWN((F189*F188+F192*F191+F195*F194)/F197,1)</f>
        <v>0</v>
      </c>
      <c r="G199" s="65">
        <f>ROUNDDOWN((G189*G188+G192*G191+G195*G194)/G197,1)</f>
        <v>0</v>
      </c>
      <c r="H199" s="65">
        <f>ROUNDDOWN((H189*H188+H192*H191+H195*H194)/H197,1)</f>
        <v>0</v>
      </c>
      <c r="I199" s="66"/>
      <c r="J199" s="65">
        <f>ROUNDDOWN((J189*J188+J192*J191+J195*J194)/J197,1)</f>
        <v>0</v>
      </c>
      <c r="K199" s="65">
        <f aca="true" t="shared" si="33" ref="K199:R199">ROUNDDOWN((K189*K188+K192*K191+K195*K194)/K197,1)</f>
        <v>0</v>
      </c>
      <c r="L199" s="65">
        <f t="shared" si="33"/>
        <v>0</v>
      </c>
      <c r="M199" s="65">
        <f t="shared" si="33"/>
        <v>0</v>
      </c>
      <c r="N199" s="65">
        <f t="shared" si="33"/>
        <v>0</v>
      </c>
      <c r="O199" s="65">
        <f t="shared" si="33"/>
        <v>0</v>
      </c>
      <c r="P199" s="65">
        <f t="shared" si="33"/>
        <v>0</v>
      </c>
      <c r="Q199" s="67">
        <f t="shared" si="33"/>
        <v>0</v>
      </c>
      <c r="R199" s="68">
        <f t="shared" si="33"/>
        <v>0</v>
      </c>
    </row>
    <row r="200" spans="5:18" ht="16.5" thickBot="1" thickTop="1"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1:19" ht="29.25" customHeight="1" thickTop="1">
      <c r="A201" s="307">
        <v>12</v>
      </c>
      <c r="B201" s="329" t="s">
        <v>70</v>
      </c>
      <c r="C201" s="305"/>
      <c r="D201" s="229" t="s">
        <v>13</v>
      </c>
      <c r="E201" s="247"/>
      <c r="F201" s="248"/>
      <c r="G201" s="248"/>
      <c r="H201" s="249"/>
      <c r="I201" s="236" t="s">
        <v>12</v>
      </c>
      <c r="J201" s="260"/>
      <c r="K201" s="261"/>
      <c r="L201" s="261"/>
      <c r="M201" s="261"/>
      <c r="N201" s="261"/>
      <c r="O201" s="261"/>
      <c r="P201" s="261"/>
      <c r="Q201" s="262"/>
      <c r="R201" s="254" t="s">
        <v>14</v>
      </c>
      <c r="S201" s="252" t="s">
        <v>53</v>
      </c>
    </row>
    <row r="202" spans="1:20" s="35" customFormat="1" ht="27.75" customHeight="1">
      <c r="A202" s="308"/>
      <c r="B202" s="330" t="s">
        <v>71</v>
      </c>
      <c r="C202" s="272"/>
      <c r="D202" s="230"/>
      <c r="E202" s="250" t="s">
        <v>16</v>
      </c>
      <c r="F202" s="250" t="s">
        <v>17</v>
      </c>
      <c r="G202" s="250" t="s">
        <v>18</v>
      </c>
      <c r="H202" s="257" t="s">
        <v>19</v>
      </c>
      <c r="I202" s="237"/>
      <c r="J202" s="250" t="s">
        <v>4</v>
      </c>
      <c r="K202" s="250" t="s">
        <v>5</v>
      </c>
      <c r="L202" s="250" t="s">
        <v>6</v>
      </c>
      <c r="M202" s="250" t="s">
        <v>7</v>
      </c>
      <c r="N202" s="250" t="s">
        <v>8</v>
      </c>
      <c r="O202" s="250" t="s">
        <v>9</v>
      </c>
      <c r="P202" s="250" t="s">
        <v>10</v>
      </c>
      <c r="Q202" s="257" t="s">
        <v>11</v>
      </c>
      <c r="R202" s="255"/>
      <c r="S202" s="253"/>
      <c r="T202" s="34"/>
    </row>
    <row r="203" spans="1:20" s="35" customFormat="1" ht="48" customHeight="1">
      <c r="A203" s="308"/>
      <c r="B203" s="330" t="s">
        <v>72</v>
      </c>
      <c r="C203" s="272"/>
      <c r="D203" s="230"/>
      <c r="E203" s="275"/>
      <c r="F203" s="275"/>
      <c r="G203" s="275"/>
      <c r="H203" s="276"/>
      <c r="I203" s="237"/>
      <c r="J203" s="251"/>
      <c r="K203" s="251"/>
      <c r="L203" s="251"/>
      <c r="M203" s="251"/>
      <c r="N203" s="251"/>
      <c r="O203" s="251"/>
      <c r="P203" s="251"/>
      <c r="Q203" s="258"/>
      <c r="R203" s="255"/>
      <c r="S203" s="253"/>
      <c r="T203" s="34"/>
    </row>
    <row r="204" spans="1:19" s="38" customFormat="1" ht="28.5" customHeight="1" thickBot="1">
      <c r="A204" s="308"/>
      <c r="B204" s="331" t="s">
        <v>73</v>
      </c>
      <c r="C204" s="274"/>
      <c r="D204" s="231"/>
      <c r="E204" s="36" t="s">
        <v>0</v>
      </c>
      <c r="F204" s="36" t="s">
        <v>1</v>
      </c>
      <c r="G204" s="36" t="s">
        <v>2</v>
      </c>
      <c r="H204" s="37" t="s">
        <v>3</v>
      </c>
      <c r="I204" s="238"/>
      <c r="J204" s="36">
        <v>1</v>
      </c>
      <c r="K204" s="36">
        <v>2</v>
      </c>
      <c r="L204" s="36">
        <v>3</v>
      </c>
      <c r="M204" s="36">
        <v>4</v>
      </c>
      <c r="N204" s="36">
        <v>5</v>
      </c>
      <c r="O204" s="36">
        <v>6</v>
      </c>
      <c r="P204" s="36">
        <v>7</v>
      </c>
      <c r="Q204" s="37">
        <v>8</v>
      </c>
      <c r="R204" s="256"/>
      <c r="S204" s="253"/>
    </row>
    <row r="205" spans="1:20" s="44" customFormat="1" ht="17.25" customHeight="1" thickTop="1">
      <c r="A205" s="308"/>
      <c r="B205" s="268" t="s">
        <v>15</v>
      </c>
      <c r="C205" s="39" t="s">
        <v>22</v>
      </c>
      <c r="D205" s="232">
        <f>IF(ISERROR(ROUND(D207,0)),"-",ROUND(D207,0))</f>
        <v>0</v>
      </c>
      <c r="E205" s="40">
        <f>IF(S205&gt;0,0,$E$9)</f>
        <v>25</v>
      </c>
      <c r="F205" s="40">
        <f>IF(S205&gt;0,0,$F$9)</f>
        <v>25</v>
      </c>
      <c r="G205" s="40">
        <f>IF(S205&gt;0,0,$G$9)</f>
        <v>25</v>
      </c>
      <c r="H205" s="40">
        <f>IF(S205&gt;0,0,$H$9)</f>
        <v>25</v>
      </c>
      <c r="I205" s="243">
        <f>IF(ISERROR(ROUND(I207,0)),"-",ROUND(I207,0))</f>
        <v>0</v>
      </c>
      <c r="J205" s="40">
        <f>IF(S205&gt;0,0,$J$9)</f>
        <v>66</v>
      </c>
      <c r="K205" s="41">
        <f>IF(S205&gt;0,0,$K$9)</f>
        <v>240</v>
      </c>
      <c r="L205" s="41">
        <f>IF(S205&gt;0,0,$L$9)</f>
        <v>66</v>
      </c>
      <c r="M205" s="41">
        <f>IF(S205&gt;0,0,$M$9)</f>
        <v>26</v>
      </c>
      <c r="N205" s="41">
        <f>IF(S205&gt;0,0,$N$9)</f>
        <v>100</v>
      </c>
      <c r="O205" s="41">
        <f>IF(S205&gt;0,0,$O$9)</f>
        <v>53</v>
      </c>
      <c r="P205" s="41">
        <f>IF(S205&gt;0,0,$P$9)</f>
        <v>80</v>
      </c>
      <c r="Q205" s="42">
        <f>IF(S205&gt;0,0,$Q$9)</f>
        <v>66</v>
      </c>
      <c r="R205" s="43">
        <f>IF(S205&gt;0,0,$R$9)</f>
        <v>833</v>
      </c>
      <c r="S205" s="221"/>
      <c r="T205" s="44" t="s">
        <v>35</v>
      </c>
    </row>
    <row r="206" spans="1:19" ht="9" customHeight="1" thickBot="1">
      <c r="A206" s="308"/>
      <c r="B206" s="269"/>
      <c r="C206" s="266" t="s">
        <v>23</v>
      </c>
      <c r="D206" s="233"/>
      <c r="E206" s="239"/>
      <c r="F206" s="225"/>
      <c r="G206" s="225"/>
      <c r="H206" s="234"/>
      <c r="I206" s="244"/>
      <c r="J206" s="239"/>
      <c r="K206" s="225"/>
      <c r="L206" s="225"/>
      <c r="M206" s="225"/>
      <c r="N206" s="225"/>
      <c r="O206" s="225"/>
      <c r="P206" s="225"/>
      <c r="Q206" s="227"/>
      <c r="R206" s="241"/>
      <c r="S206" s="222"/>
    </row>
    <row r="207" spans="1:19" ht="18.75" customHeight="1" thickBot="1" thickTop="1">
      <c r="A207" s="308"/>
      <c r="B207" s="270"/>
      <c r="C207" s="267"/>
      <c r="D207" s="46">
        <f>IF($S205&gt;0,0,ROUNDDOWN(IF(E206,E206*E205/SUM(E205:H205))+IF(F206,F206*F205/SUM(E205:H205))+IF(G206,G206*G205/SUM(E205:H205))+IF(H206,H206*H205/SUM(E205:H205)),1))</f>
        <v>0</v>
      </c>
      <c r="E207" s="240"/>
      <c r="F207" s="226"/>
      <c r="G207" s="226"/>
      <c r="H207" s="235"/>
      <c r="I207" s="47">
        <f>IF($S205&gt;0,0,(ROUNDDOWN(IF(J206,J206*J205/SUM(J205:Q205))+IF(K206,K206*K205/SUM(J205:Q205))+IF(L206,L206*L205/SUM(J205:Q205))+IF(M206,M206*M205/SUM(J205:Q205))+IF(N206,N206*N205/SUM(J205:Q205))+IF(O206,O206*O205/SUM(J205:Q205))+IF(P206,P206*P205/SUM(J205:Q205))+IF(Q206,Q206*Q205/SUM(J205:Q205)),1)))</f>
        <v>0</v>
      </c>
      <c r="J207" s="240"/>
      <c r="K207" s="226"/>
      <c r="L207" s="226"/>
      <c r="M207" s="226"/>
      <c r="N207" s="226"/>
      <c r="O207" s="226"/>
      <c r="P207" s="226"/>
      <c r="Q207" s="246"/>
      <c r="R207" s="259"/>
      <c r="S207" s="223"/>
    </row>
    <row r="208" spans="1:19" ht="15.75" customHeight="1" thickTop="1">
      <c r="A208" s="308"/>
      <c r="B208" s="268" t="s">
        <v>29</v>
      </c>
      <c r="C208" s="39" t="s">
        <v>22</v>
      </c>
      <c r="D208" s="232">
        <f>IF(ISERROR(ROUND(D210,0)),"-",ROUND(D210,0))</f>
        <v>0</v>
      </c>
      <c r="E208" s="48">
        <f>IF(S208&gt;0,0,$E$10)</f>
        <v>25</v>
      </c>
      <c r="F208" s="49">
        <f>IF(S208&gt;0,0,$F$10)</f>
        <v>25</v>
      </c>
      <c r="G208" s="49">
        <f>IF(S208&gt;0,0,$G$10)</f>
        <v>25</v>
      </c>
      <c r="H208" s="50">
        <f>IF(S208&gt;0,0,$H$10)</f>
        <v>25</v>
      </c>
      <c r="I208" s="243">
        <f>IF(ISERROR(ROUND(I210,0)),"-",ROUND(I210,0))</f>
        <v>0</v>
      </c>
      <c r="J208" s="41">
        <f>IF(S208&gt;0,0,$J$10)</f>
        <v>67</v>
      </c>
      <c r="K208" s="41">
        <f>IF(S208&gt;0,0,$K$10)</f>
        <v>240</v>
      </c>
      <c r="L208" s="41">
        <f>IF(S208&gt;0,0,$L$10)</f>
        <v>67</v>
      </c>
      <c r="M208" s="41">
        <f>IF(S208&gt;0,0,$M$10)</f>
        <v>27</v>
      </c>
      <c r="N208" s="41">
        <f>IF(S208&gt;0,0,$N$10)</f>
        <v>100</v>
      </c>
      <c r="O208" s="41">
        <f>IF(S208&gt;0,0,$O$10)</f>
        <v>53</v>
      </c>
      <c r="P208" s="41">
        <f>IF(S208&gt;0,0,$P$10)</f>
        <v>80</v>
      </c>
      <c r="Q208" s="41">
        <f>IF(S208&gt;0,0,$Q$10)</f>
        <v>67</v>
      </c>
      <c r="R208" s="43">
        <f>IF(S208&gt;0,0,$R$10)</f>
        <v>833</v>
      </c>
      <c r="S208" s="221"/>
    </row>
    <row r="209" spans="1:19" ht="11.25" customHeight="1" thickBot="1">
      <c r="A209" s="308"/>
      <c r="B209" s="269"/>
      <c r="C209" s="266" t="s">
        <v>23</v>
      </c>
      <c r="D209" s="233"/>
      <c r="E209" s="239"/>
      <c r="F209" s="225"/>
      <c r="G209" s="225"/>
      <c r="H209" s="234"/>
      <c r="I209" s="244"/>
      <c r="J209" s="239"/>
      <c r="K209" s="225"/>
      <c r="L209" s="225"/>
      <c r="M209" s="225"/>
      <c r="N209" s="225"/>
      <c r="O209" s="225"/>
      <c r="P209" s="225"/>
      <c r="Q209" s="227"/>
      <c r="R209" s="241"/>
      <c r="S209" s="222"/>
    </row>
    <row r="210" spans="1:19" ht="15" customHeight="1" thickBot="1" thickTop="1">
      <c r="A210" s="308"/>
      <c r="B210" s="270"/>
      <c r="C210" s="267"/>
      <c r="D210" s="46">
        <f>ROUNDDOWN(IF(E209,E209*E208/SUM(E208:H208))+IF(F209,F209*F208/SUM(E208:H208))+IF(G209,G209*G208/SUM(E208:H208))+IF(H209,H209*H208/SUM(E208:H208)),1)</f>
        <v>0</v>
      </c>
      <c r="E210" s="240"/>
      <c r="F210" s="226"/>
      <c r="G210" s="226"/>
      <c r="H210" s="235"/>
      <c r="I210" s="47">
        <f>ROUNDDOWN(IF(J209,J209*J208/SUM(J208:Q208))+IF(K209,K209*K208/SUM(J208:Q208))+IF(L209,L209*L208/SUM(J208:Q208))+IF(M209,M209*M208/SUM(J208:Q208))+IF(N209,N209*N208/SUM(J208:Q208))+IF(O209,O209*O208/SUM(J208:Q208))+IF(P209,P209*P208/SUM(J208:Q208))+IF(Q209,Q209*Q208/SUM(J208:Q208)),1)</f>
        <v>0</v>
      </c>
      <c r="J210" s="240"/>
      <c r="K210" s="226"/>
      <c r="L210" s="226"/>
      <c r="M210" s="226"/>
      <c r="N210" s="226"/>
      <c r="O210" s="226"/>
      <c r="P210" s="226"/>
      <c r="Q210" s="246"/>
      <c r="R210" s="259"/>
      <c r="S210" s="224"/>
    </row>
    <row r="211" spans="1:19" ht="18" customHeight="1" thickTop="1">
      <c r="A211" s="308"/>
      <c r="B211" s="268" t="s">
        <v>30</v>
      </c>
      <c r="C211" s="39" t="s">
        <v>22</v>
      </c>
      <c r="D211" s="232">
        <f>IF(ISERROR(ROUND(D213,0)),"-",ROUND(D213,0))</f>
        <v>0</v>
      </c>
      <c r="E211" s="48">
        <f>$E$11</f>
        <v>25</v>
      </c>
      <c r="F211" s="49">
        <f>$F$11</f>
        <v>25</v>
      </c>
      <c r="G211" s="49">
        <f>$G$11</f>
        <v>25</v>
      </c>
      <c r="H211" s="50">
        <f>$H$11</f>
        <v>25</v>
      </c>
      <c r="I211" s="243">
        <f>IF(ISERROR(ROUND(I213,0)),"-",ROUND(I213,0))</f>
        <v>0</v>
      </c>
      <c r="J211" s="40">
        <f>$J$11</f>
        <v>67</v>
      </c>
      <c r="K211" s="40">
        <f>$K$11</f>
        <v>240</v>
      </c>
      <c r="L211" s="40">
        <f>$L$11</f>
        <v>67</v>
      </c>
      <c r="M211" s="40">
        <f>$M$11</f>
        <v>27</v>
      </c>
      <c r="N211" s="40">
        <f>$N$11</f>
        <v>100</v>
      </c>
      <c r="O211" s="40">
        <f>$O$11</f>
        <v>54</v>
      </c>
      <c r="P211" s="40">
        <f>$P$11</f>
        <v>80</v>
      </c>
      <c r="Q211" s="51">
        <f>$Q$11</f>
        <v>67</v>
      </c>
      <c r="R211" s="43">
        <f>$R$11</f>
        <v>834</v>
      </c>
      <c r="S211" s="52"/>
    </row>
    <row r="212" spans="1:19" ht="8.25" customHeight="1" thickBot="1">
      <c r="A212" s="308"/>
      <c r="B212" s="269"/>
      <c r="C212" s="266" t="s">
        <v>23</v>
      </c>
      <c r="D212" s="233"/>
      <c r="E212" s="239"/>
      <c r="F212" s="225"/>
      <c r="G212" s="225"/>
      <c r="H212" s="234"/>
      <c r="I212" s="244"/>
      <c r="J212" s="239"/>
      <c r="K212" s="225"/>
      <c r="L212" s="225"/>
      <c r="M212" s="225"/>
      <c r="N212" s="225"/>
      <c r="O212" s="225"/>
      <c r="P212" s="225"/>
      <c r="Q212" s="227"/>
      <c r="R212" s="241"/>
      <c r="S212" s="52"/>
    </row>
    <row r="213" spans="1:19" ht="18.75" customHeight="1" thickBot="1" thickTop="1">
      <c r="A213" s="308"/>
      <c r="B213" s="270"/>
      <c r="C213" s="267"/>
      <c r="D213" s="46">
        <f>ROUNDDOWN(IF(E212,E212*E211/SUM(E211:H211))+IF(F212,F212*F211/SUM(E211:H211))+IF(G212,G212*G211/SUM(E211:H211))+IF(H212,H212*H211/SUM(E211:H211)),1)</f>
        <v>0</v>
      </c>
      <c r="E213" s="240"/>
      <c r="F213" s="226"/>
      <c r="G213" s="226"/>
      <c r="H213" s="235"/>
      <c r="I213" s="47">
        <f>ROUNDDOWN(IF(J212,J212*J211/SUM(J211:Q211))+IF(K212,K212*K211/SUM(J211:Q211))+IF(L212,L212*L211/SUM(J211:Q211))+IF(M212,M212*M211/SUM(J211:Q211))+IF(N212,N212*N211/SUM(J211:Q211))+IF(O212,O212*O211/SUM(J211:Q211))+IF(P212,P212*P211/SUM(J211:Q211))+IF(Q212,Q212*Q211/SUM(J211:Q211)),1)</f>
        <v>0</v>
      </c>
      <c r="J213" s="265"/>
      <c r="K213" s="245"/>
      <c r="L213" s="245"/>
      <c r="M213" s="245"/>
      <c r="N213" s="245"/>
      <c r="O213" s="245"/>
      <c r="P213" s="245"/>
      <c r="Q213" s="228"/>
      <c r="R213" s="242"/>
      <c r="S213" s="52"/>
    </row>
    <row r="214" spans="1:19" ht="18" customHeight="1" thickTop="1">
      <c r="A214" s="308"/>
      <c r="B214" s="279" t="s">
        <v>21</v>
      </c>
      <c r="C214" s="53" t="s">
        <v>22</v>
      </c>
      <c r="D214" s="232">
        <f>ROUND(D216,0)</f>
        <v>0</v>
      </c>
      <c r="E214" s="54">
        <f>E205+E208+E211</f>
        <v>75</v>
      </c>
      <c r="F214" s="55">
        <f>F205+F208+F211</f>
        <v>75</v>
      </c>
      <c r="G214" s="55">
        <f>G205+G208+G211</f>
        <v>75</v>
      </c>
      <c r="H214" s="56">
        <f>H205+H208+H211</f>
        <v>75</v>
      </c>
      <c r="I214" s="263"/>
      <c r="J214" s="54">
        <f>J205+J208+J211</f>
        <v>200</v>
      </c>
      <c r="K214" s="55">
        <f aca="true" t="shared" si="34" ref="K214:R214">K205+K208+K211</f>
        <v>720</v>
      </c>
      <c r="L214" s="55">
        <f t="shared" si="34"/>
        <v>200</v>
      </c>
      <c r="M214" s="55">
        <f t="shared" si="34"/>
        <v>80</v>
      </c>
      <c r="N214" s="55">
        <f t="shared" si="34"/>
        <v>300</v>
      </c>
      <c r="O214" s="55">
        <f t="shared" si="34"/>
        <v>160</v>
      </c>
      <c r="P214" s="55">
        <f t="shared" si="34"/>
        <v>240</v>
      </c>
      <c r="Q214" s="56">
        <f t="shared" si="34"/>
        <v>200</v>
      </c>
      <c r="R214" s="57">
        <f t="shared" si="34"/>
        <v>2500</v>
      </c>
      <c r="S214" s="58"/>
    </row>
    <row r="215" spans="1:19" ht="27.75" customHeight="1" thickBot="1">
      <c r="A215" s="308"/>
      <c r="B215" s="280"/>
      <c r="C215" s="277" t="s">
        <v>23</v>
      </c>
      <c r="D215" s="233"/>
      <c r="E215" s="59">
        <f>ROUND(E216,0)</f>
        <v>0</v>
      </c>
      <c r="F215" s="60">
        <f>ROUND(F216,0)</f>
        <v>0</v>
      </c>
      <c r="G215" s="60">
        <f>ROUND(G216,0)</f>
        <v>0</v>
      </c>
      <c r="H215" s="61">
        <f>ROUND(H216,0)</f>
        <v>0</v>
      </c>
      <c r="I215" s="264"/>
      <c r="J215" s="45">
        <f>ROUND(J216,0)</f>
        <v>0</v>
      </c>
      <c r="K215" s="45">
        <f aca="true" t="shared" si="35" ref="K215:R215">ROUND(K216,0)</f>
        <v>0</v>
      </c>
      <c r="L215" s="45">
        <f t="shared" si="35"/>
        <v>0</v>
      </c>
      <c r="M215" s="45">
        <f t="shared" si="35"/>
        <v>0</v>
      </c>
      <c r="N215" s="45">
        <f t="shared" si="35"/>
        <v>0</v>
      </c>
      <c r="O215" s="45">
        <f t="shared" si="35"/>
        <v>0</v>
      </c>
      <c r="P215" s="45">
        <f t="shared" si="35"/>
        <v>0</v>
      </c>
      <c r="Q215" s="62">
        <f t="shared" si="35"/>
        <v>0</v>
      </c>
      <c r="R215" s="63">
        <f t="shared" si="35"/>
        <v>0</v>
      </c>
      <c r="S215" s="64"/>
    </row>
    <row r="216" spans="1:18" ht="18" customHeight="1" thickBot="1" thickTop="1">
      <c r="A216" s="309"/>
      <c r="B216" s="281"/>
      <c r="C216" s="278"/>
      <c r="D216" s="46">
        <f>ROUNDDOWN((E216*E214+F216*F214+G216*G214+H216*H214)/SUM(E214:H214),1)</f>
        <v>0</v>
      </c>
      <c r="E216" s="65">
        <f>ROUNDDOWN((E206*E205+E209*E208+E212*E211)/E214,1)</f>
        <v>0</v>
      </c>
      <c r="F216" s="65">
        <f>ROUNDDOWN((F206*F205+F209*F208+F212*F211)/F214,1)</f>
        <v>0</v>
      </c>
      <c r="G216" s="65">
        <f>ROUNDDOWN((G206*G205+G209*G208+G212*G211)/G214,1)</f>
        <v>0</v>
      </c>
      <c r="H216" s="65">
        <f>ROUNDDOWN((H206*H205+H209*H208+H212*H211)/H214,1)</f>
        <v>0</v>
      </c>
      <c r="I216" s="66"/>
      <c r="J216" s="65">
        <f>ROUNDDOWN((J206*J205+J209*J208+J212*J211)/J214,1)</f>
        <v>0</v>
      </c>
      <c r="K216" s="65">
        <f aca="true" t="shared" si="36" ref="K216:R216">ROUNDDOWN((K206*K205+K209*K208+K212*K211)/K214,1)</f>
        <v>0</v>
      </c>
      <c r="L216" s="65">
        <f t="shared" si="36"/>
        <v>0</v>
      </c>
      <c r="M216" s="65">
        <f t="shared" si="36"/>
        <v>0</v>
      </c>
      <c r="N216" s="65">
        <f t="shared" si="36"/>
        <v>0</v>
      </c>
      <c r="O216" s="65">
        <f t="shared" si="36"/>
        <v>0</v>
      </c>
      <c r="P216" s="65">
        <f t="shared" si="36"/>
        <v>0</v>
      </c>
      <c r="Q216" s="67">
        <f t="shared" si="36"/>
        <v>0</v>
      </c>
      <c r="R216" s="68">
        <f t="shared" si="36"/>
        <v>0</v>
      </c>
    </row>
    <row r="217" spans="5:18" ht="16.5" thickBot="1" thickTop="1"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</row>
    <row r="218" spans="1:19" ht="29.25" customHeight="1" thickTop="1">
      <c r="A218" s="307">
        <v>13</v>
      </c>
      <c r="B218" s="329" t="s">
        <v>70</v>
      </c>
      <c r="C218" s="305"/>
      <c r="D218" s="229" t="s">
        <v>13</v>
      </c>
      <c r="E218" s="247"/>
      <c r="F218" s="248"/>
      <c r="G218" s="248"/>
      <c r="H218" s="249"/>
      <c r="I218" s="236" t="s">
        <v>12</v>
      </c>
      <c r="J218" s="260"/>
      <c r="K218" s="261"/>
      <c r="L218" s="261"/>
      <c r="M218" s="261"/>
      <c r="N218" s="261"/>
      <c r="O218" s="261"/>
      <c r="P218" s="261"/>
      <c r="Q218" s="262"/>
      <c r="R218" s="254" t="s">
        <v>14</v>
      </c>
      <c r="S218" s="252" t="s">
        <v>53</v>
      </c>
    </row>
    <row r="219" spans="1:20" s="35" customFormat="1" ht="27.75" customHeight="1">
      <c r="A219" s="308"/>
      <c r="B219" s="330" t="s">
        <v>71</v>
      </c>
      <c r="C219" s="272"/>
      <c r="D219" s="230"/>
      <c r="E219" s="250" t="s">
        <v>16</v>
      </c>
      <c r="F219" s="250" t="s">
        <v>17</v>
      </c>
      <c r="G219" s="250" t="s">
        <v>18</v>
      </c>
      <c r="H219" s="257" t="s">
        <v>19</v>
      </c>
      <c r="I219" s="237"/>
      <c r="J219" s="250" t="s">
        <v>4</v>
      </c>
      <c r="K219" s="250" t="s">
        <v>5</v>
      </c>
      <c r="L219" s="250" t="s">
        <v>6</v>
      </c>
      <c r="M219" s="250" t="s">
        <v>7</v>
      </c>
      <c r="N219" s="250" t="s">
        <v>8</v>
      </c>
      <c r="O219" s="250" t="s">
        <v>9</v>
      </c>
      <c r="P219" s="250" t="s">
        <v>10</v>
      </c>
      <c r="Q219" s="257" t="s">
        <v>11</v>
      </c>
      <c r="R219" s="255"/>
      <c r="S219" s="253"/>
      <c r="T219" s="34"/>
    </row>
    <row r="220" spans="1:20" s="35" customFormat="1" ht="48" customHeight="1">
      <c r="A220" s="308"/>
      <c r="B220" s="330" t="s">
        <v>72</v>
      </c>
      <c r="C220" s="272"/>
      <c r="D220" s="230"/>
      <c r="E220" s="275"/>
      <c r="F220" s="275"/>
      <c r="G220" s="275"/>
      <c r="H220" s="276"/>
      <c r="I220" s="237"/>
      <c r="J220" s="251"/>
      <c r="K220" s="251"/>
      <c r="L220" s="251"/>
      <c r="M220" s="251"/>
      <c r="N220" s="251"/>
      <c r="O220" s="251"/>
      <c r="P220" s="251"/>
      <c r="Q220" s="258"/>
      <c r="R220" s="255"/>
      <c r="S220" s="253"/>
      <c r="T220" s="34"/>
    </row>
    <row r="221" spans="1:19" s="38" customFormat="1" ht="28.5" customHeight="1" thickBot="1">
      <c r="A221" s="308"/>
      <c r="B221" s="331" t="s">
        <v>73</v>
      </c>
      <c r="C221" s="274"/>
      <c r="D221" s="231"/>
      <c r="E221" s="36" t="s">
        <v>0</v>
      </c>
      <c r="F221" s="36" t="s">
        <v>1</v>
      </c>
      <c r="G221" s="36" t="s">
        <v>2</v>
      </c>
      <c r="H221" s="37" t="s">
        <v>3</v>
      </c>
      <c r="I221" s="238"/>
      <c r="J221" s="36">
        <v>1</v>
      </c>
      <c r="K221" s="36">
        <v>2</v>
      </c>
      <c r="L221" s="36">
        <v>3</v>
      </c>
      <c r="M221" s="36">
        <v>4</v>
      </c>
      <c r="N221" s="36">
        <v>5</v>
      </c>
      <c r="O221" s="36">
        <v>6</v>
      </c>
      <c r="P221" s="36">
        <v>7</v>
      </c>
      <c r="Q221" s="37">
        <v>8</v>
      </c>
      <c r="R221" s="256"/>
      <c r="S221" s="253"/>
    </row>
    <row r="222" spans="1:20" s="44" customFormat="1" ht="17.25" customHeight="1" thickTop="1">
      <c r="A222" s="308"/>
      <c r="B222" s="268" t="s">
        <v>15</v>
      </c>
      <c r="C222" s="39" t="s">
        <v>22</v>
      </c>
      <c r="D222" s="232">
        <f>IF(ISERROR(ROUND(D224,0)),"-",ROUND(D224,0))</f>
        <v>0</v>
      </c>
      <c r="E222" s="40">
        <f>IF(S222&gt;0,0,$E$9)</f>
        <v>25</v>
      </c>
      <c r="F222" s="40">
        <f>IF(S222&gt;0,0,$F$9)</f>
        <v>25</v>
      </c>
      <c r="G222" s="40">
        <f>IF(S222&gt;0,0,$G$9)</f>
        <v>25</v>
      </c>
      <c r="H222" s="40">
        <f>IF(S222&gt;0,0,$H$9)</f>
        <v>25</v>
      </c>
      <c r="I222" s="243">
        <f>IF(ISERROR(ROUND(I224,0)),"-",ROUND(I224,0))</f>
        <v>0</v>
      </c>
      <c r="J222" s="40">
        <f>IF(S222&gt;0,0,$J$9)</f>
        <v>66</v>
      </c>
      <c r="K222" s="41">
        <f>IF(S222&gt;0,0,$K$9)</f>
        <v>240</v>
      </c>
      <c r="L222" s="41">
        <f>IF(S222&gt;0,0,$L$9)</f>
        <v>66</v>
      </c>
      <c r="M222" s="41">
        <f>IF(S222&gt;0,0,$M$9)</f>
        <v>26</v>
      </c>
      <c r="N222" s="41">
        <f>IF(S222&gt;0,0,$N$9)</f>
        <v>100</v>
      </c>
      <c r="O222" s="41">
        <f>IF(S222&gt;0,0,$O$9)</f>
        <v>53</v>
      </c>
      <c r="P222" s="41">
        <f>IF(S222&gt;0,0,$P$9)</f>
        <v>80</v>
      </c>
      <c r="Q222" s="42">
        <f>IF(S222&gt;0,0,$Q$9)</f>
        <v>66</v>
      </c>
      <c r="R222" s="43">
        <f>IF(S222&gt;0,0,$R$9)</f>
        <v>833</v>
      </c>
      <c r="S222" s="221"/>
      <c r="T222" s="44" t="s">
        <v>35</v>
      </c>
    </row>
    <row r="223" spans="1:19" ht="9" customHeight="1" thickBot="1">
      <c r="A223" s="308"/>
      <c r="B223" s="269"/>
      <c r="C223" s="266" t="s">
        <v>23</v>
      </c>
      <c r="D223" s="233"/>
      <c r="E223" s="239"/>
      <c r="F223" s="225"/>
      <c r="G223" s="225"/>
      <c r="H223" s="234"/>
      <c r="I223" s="244"/>
      <c r="J223" s="239"/>
      <c r="K223" s="225"/>
      <c r="L223" s="225"/>
      <c r="M223" s="225"/>
      <c r="N223" s="225"/>
      <c r="O223" s="225"/>
      <c r="P223" s="225"/>
      <c r="Q223" s="227"/>
      <c r="R223" s="241"/>
      <c r="S223" s="222"/>
    </row>
    <row r="224" spans="1:19" ht="18.75" customHeight="1" thickBot="1" thickTop="1">
      <c r="A224" s="308"/>
      <c r="B224" s="270"/>
      <c r="C224" s="267"/>
      <c r="D224" s="46">
        <f>IF($S222&gt;0,0,ROUNDDOWN(IF(E223,E223*E222/SUM(E222:H222))+IF(F223,F223*F222/SUM(E222:H222))+IF(G223,G223*G222/SUM(E222:H222))+IF(H223,H223*H222/SUM(E222:H222)),1))</f>
        <v>0</v>
      </c>
      <c r="E224" s="240"/>
      <c r="F224" s="226"/>
      <c r="G224" s="226"/>
      <c r="H224" s="235"/>
      <c r="I224" s="47">
        <f>IF($S222&gt;0,0,(ROUNDDOWN(IF(J223,J223*J222/SUM(J222:Q222))+IF(K223,K223*K222/SUM(J222:Q222))+IF(L223,L223*L222/SUM(J222:Q222))+IF(M223,M223*M222/SUM(J222:Q222))+IF(N223,N223*N222/SUM(J222:Q222))+IF(O223,O223*O222/SUM(J222:Q222))+IF(P223,P223*P222/SUM(J222:Q222))+IF(Q223,Q223*Q222/SUM(J222:Q222)),1)))</f>
        <v>0</v>
      </c>
      <c r="J224" s="240"/>
      <c r="K224" s="226"/>
      <c r="L224" s="226"/>
      <c r="M224" s="226"/>
      <c r="N224" s="226"/>
      <c r="O224" s="226"/>
      <c r="P224" s="226"/>
      <c r="Q224" s="246"/>
      <c r="R224" s="259"/>
      <c r="S224" s="223"/>
    </row>
    <row r="225" spans="1:19" ht="15.75" customHeight="1" thickTop="1">
      <c r="A225" s="308"/>
      <c r="B225" s="268" t="s">
        <v>29</v>
      </c>
      <c r="C225" s="39" t="s">
        <v>22</v>
      </c>
      <c r="D225" s="232">
        <f>IF(ISERROR(ROUND(D227,0)),"-",ROUND(D227,0))</f>
        <v>0</v>
      </c>
      <c r="E225" s="48">
        <f>IF(S225&gt;0,0,$E$10)</f>
        <v>25</v>
      </c>
      <c r="F225" s="49">
        <f>IF(S225&gt;0,0,$F$10)</f>
        <v>25</v>
      </c>
      <c r="G225" s="49">
        <f>IF(S225&gt;0,0,$G$10)</f>
        <v>25</v>
      </c>
      <c r="H225" s="50">
        <f>IF(S225&gt;0,0,$H$10)</f>
        <v>25</v>
      </c>
      <c r="I225" s="243">
        <f>IF(ISERROR(ROUND(I227,0)),"-",ROUND(I227,0))</f>
        <v>0</v>
      </c>
      <c r="J225" s="41">
        <f>IF(S225&gt;0,0,$J$10)</f>
        <v>67</v>
      </c>
      <c r="K225" s="41">
        <f>IF(S225&gt;0,0,$K$10)</f>
        <v>240</v>
      </c>
      <c r="L225" s="41">
        <f>IF(S225&gt;0,0,$L$10)</f>
        <v>67</v>
      </c>
      <c r="M225" s="41">
        <f>IF(S225&gt;0,0,$M$10)</f>
        <v>27</v>
      </c>
      <c r="N225" s="41">
        <f>IF(S225&gt;0,0,$N$10)</f>
        <v>100</v>
      </c>
      <c r="O225" s="41">
        <f>IF(S225&gt;0,0,$O$10)</f>
        <v>53</v>
      </c>
      <c r="P225" s="41">
        <f>IF(S225&gt;0,0,$P$10)</f>
        <v>80</v>
      </c>
      <c r="Q225" s="41">
        <f>IF(S225&gt;0,0,$Q$10)</f>
        <v>67</v>
      </c>
      <c r="R225" s="43">
        <f>IF(S225&gt;0,0,$R$10)</f>
        <v>833</v>
      </c>
      <c r="S225" s="221"/>
    </row>
    <row r="226" spans="1:19" ht="11.25" customHeight="1" thickBot="1">
      <c r="A226" s="308"/>
      <c r="B226" s="269"/>
      <c r="C226" s="266" t="s">
        <v>23</v>
      </c>
      <c r="D226" s="233"/>
      <c r="E226" s="239"/>
      <c r="F226" s="225"/>
      <c r="G226" s="225"/>
      <c r="H226" s="234"/>
      <c r="I226" s="244"/>
      <c r="J226" s="239"/>
      <c r="K226" s="225"/>
      <c r="L226" s="225"/>
      <c r="M226" s="225"/>
      <c r="N226" s="225"/>
      <c r="O226" s="225"/>
      <c r="P226" s="225"/>
      <c r="Q226" s="227"/>
      <c r="R226" s="241"/>
      <c r="S226" s="222"/>
    </row>
    <row r="227" spans="1:19" ht="15" customHeight="1" thickBot="1" thickTop="1">
      <c r="A227" s="308"/>
      <c r="B227" s="270"/>
      <c r="C227" s="267"/>
      <c r="D227" s="46">
        <f>ROUNDDOWN(IF(E226,E226*E225/SUM(E225:H225))+IF(F226,F226*F225/SUM(E225:H225))+IF(G226,G226*G225/SUM(E225:H225))+IF(H226,H226*H225/SUM(E225:H225)),1)</f>
        <v>0</v>
      </c>
      <c r="E227" s="240"/>
      <c r="F227" s="226"/>
      <c r="G227" s="226"/>
      <c r="H227" s="235"/>
      <c r="I227" s="47">
        <f>ROUNDDOWN(IF(J226,J226*J225/SUM(J225:Q225))+IF(K226,K226*K225/SUM(J225:Q225))+IF(L226,L226*L225/SUM(J225:Q225))+IF(M226,M226*M225/SUM(J225:Q225))+IF(N226,N226*N225/SUM(J225:Q225))+IF(O226,O226*O225/SUM(J225:Q225))+IF(P226,P226*P225/SUM(J225:Q225))+IF(Q226,Q226*Q225/SUM(J225:Q225)),1)</f>
        <v>0</v>
      </c>
      <c r="J227" s="240"/>
      <c r="K227" s="226"/>
      <c r="L227" s="226"/>
      <c r="M227" s="226"/>
      <c r="N227" s="226"/>
      <c r="O227" s="226"/>
      <c r="P227" s="226"/>
      <c r="Q227" s="246"/>
      <c r="R227" s="259"/>
      <c r="S227" s="224"/>
    </row>
    <row r="228" spans="1:19" ht="18" customHeight="1" thickTop="1">
      <c r="A228" s="308"/>
      <c r="B228" s="268" t="s">
        <v>30</v>
      </c>
      <c r="C228" s="39" t="s">
        <v>22</v>
      </c>
      <c r="D228" s="232">
        <f>IF(ISERROR(ROUND(D230,0)),"-",ROUND(D230,0))</f>
        <v>0</v>
      </c>
      <c r="E228" s="48">
        <f>$E$11</f>
        <v>25</v>
      </c>
      <c r="F228" s="49">
        <f>$F$11</f>
        <v>25</v>
      </c>
      <c r="G228" s="49">
        <f>$G$11</f>
        <v>25</v>
      </c>
      <c r="H228" s="50">
        <f>$H$11</f>
        <v>25</v>
      </c>
      <c r="I228" s="243">
        <f>IF(ISERROR(ROUND(I230,0)),"-",ROUND(I230,0))</f>
        <v>0</v>
      </c>
      <c r="J228" s="40">
        <f>$J$11</f>
        <v>67</v>
      </c>
      <c r="K228" s="40">
        <f>$K$11</f>
        <v>240</v>
      </c>
      <c r="L228" s="40">
        <f>$L$11</f>
        <v>67</v>
      </c>
      <c r="M228" s="40">
        <f>$M$11</f>
        <v>27</v>
      </c>
      <c r="N228" s="40">
        <f>$N$11</f>
        <v>100</v>
      </c>
      <c r="O228" s="40">
        <f>$O$11</f>
        <v>54</v>
      </c>
      <c r="P228" s="40">
        <f>$P$11</f>
        <v>80</v>
      </c>
      <c r="Q228" s="51">
        <f>$Q$11</f>
        <v>67</v>
      </c>
      <c r="R228" s="43">
        <f>$R$11</f>
        <v>834</v>
      </c>
      <c r="S228" s="52"/>
    </row>
    <row r="229" spans="1:19" ht="8.25" customHeight="1" thickBot="1">
      <c r="A229" s="308"/>
      <c r="B229" s="269"/>
      <c r="C229" s="266" t="s">
        <v>23</v>
      </c>
      <c r="D229" s="233"/>
      <c r="E229" s="239"/>
      <c r="F229" s="225"/>
      <c r="G229" s="225"/>
      <c r="H229" s="234"/>
      <c r="I229" s="244"/>
      <c r="J229" s="239"/>
      <c r="K229" s="225"/>
      <c r="L229" s="225"/>
      <c r="M229" s="225"/>
      <c r="N229" s="225"/>
      <c r="O229" s="225"/>
      <c r="P229" s="225"/>
      <c r="Q229" s="227"/>
      <c r="R229" s="241"/>
      <c r="S229" s="52"/>
    </row>
    <row r="230" spans="1:19" ht="18.75" customHeight="1" thickBot="1" thickTop="1">
      <c r="A230" s="308"/>
      <c r="B230" s="270"/>
      <c r="C230" s="267"/>
      <c r="D230" s="46">
        <f>ROUNDDOWN(IF(E229,E229*E228/SUM(E228:H228))+IF(F229,F229*F228/SUM(E228:H228))+IF(G229,G229*G228/SUM(E228:H228))+IF(H229,H229*H228/SUM(E228:H228)),1)</f>
        <v>0</v>
      </c>
      <c r="E230" s="240"/>
      <c r="F230" s="226"/>
      <c r="G230" s="226"/>
      <c r="H230" s="235"/>
      <c r="I230" s="47">
        <f>ROUNDDOWN(IF(J229,J229*J228/SUM(J228:Q228))+IF(K229,K229*K228/SUM(J228:Q228))+IF(L229,L229*L228/SUM(J228:Q228))+IF(M229,M229*M228/SUM(J228:Q228))+IF(N229,N229*N228/SUM(J228:Q228))+IF(O229,O229*O228/SUM(J228:Q228))+IF(P229,P229*P228/SUM(J228:Q228))+IF(Q229,Q229*Q228/SUM(J228:Q228)),1)</f>
        <v>0</v>
      </c>
      <c r="J230" s="265"/>
      <c r="K230" s="245"/>
      <c r="L230" s="245"/>
      <c r="M230" s="245"/>
      <c r="N230" s="245"/>
      <c r="O230" s="245"/>
      <c r="P230" s="245"/>
      <c r="Q230" s="228"/>
      <c r="R230" s="242"/>
      <c r="S230" s="52"/>
    </row>
    <row r="231" spans="1:19" ht="18" customHeight="1" thickTop="1">
      <c r="A231" s="308"/>
      <c r="B231" s="279" t="s">
        <v>21</v>
      </c>
      <c r="C231" s="53" t="s">
        <v>22</v>
      </c>
      <c r="D231" s="232">
        <f>ROUND(D233,0)</f>
        <v>0</v>
      </c>
      <c r="E231" s="54">
        <f>E222+E225+E228</f>
        <v>75</v>
      </c>
      <c r="F231" s="55">
        <f>F222+F225+F228</f>
        <v>75</v>
      </c>
      <c r="G231" s="55">
        <f>G222+G225+G228</f>
        <v>75</v>
      </c>
      <c r="H231" s="56">
        <f>H222+H225+H228</f>
        <v>75</v>
      </c>
      <c r="I231" s="263"/>
      <c r="J231" s="54">
        <f>J222+J225+J228</f>
        <v>200</v>
      </c>
      <c r="K231" s="55">
        <f aca="true" t="shared" si="37" ref="K231:R231">K222+K225+K228</f>
        <v>720</v>
      </c>
      <c r="L231" s="55">
        <f t="shared" si="37"/>
        <v>200</v>
      </c>
      <c r="M231" s="55">
        <f t="shared" si="37"/>
        <v>80</v>
      </c>
      <c r="N231" s="55">
        <f t="shared" si="37"/>
        <v>300</v>
      </c>
      <c r="O231" s="55">
        <f t="shared" si="37"/>
        <v>160</v>
      </c>
      <c r="P231" s="55">
        <f t="shared" si="37"/>
        <v>240</v>
      </c>
      <c r="Q231" s="56">
        <f t="shared" si="37"/>
        <v>200</v>
      </c>
      <c r="R231" s="57">
        <f t="shared" si="37"/>
        <v>2500</v>
      </c>
      <c r="S231" s="58"/>
    </row>
    <row r="232" spans="1:19" ht="27.75" customHeight="1" thickBot="1">
      <c r="A232" s="308"/>
      <c r="B232" s="280"/>
      <c r="C232" s="277" t="s">
        <v>23</v>
      </c>
      <c r="D232" s="233"/>
      <c r="E232" s="59">
        <f>ROUND(E233,0)</f>
        <v>0</v>
      </c>
      <c r="F232" s="60">
        <f>ROUND(F233,0)</f>
        <v>0</v>
      </c>
      <c r="G232" s="60">
        <f>ROUND(G233,0)</f>
        <v>0</v>
      </c>
      <c r="H232" s="61">
        <f>ROUND(H233,0)</f>
        <v>0</v>
      </c>
      <c r="I232" s="264"/>
      <c r="J232" s="45">
        <f>ROUND(J233,0)</f>
        <v>0</v>
      </c>
      <c r="K232" s="45">
        <f aca="true" t="shared" si="38" ref="K232:R232">ROUND(K233,0)</f>
        <v>0</v>
      </c>
      <c r="L232" s="45">
        <f t="shared" si="38"/>
        <v>0</v>
      </c>
      <c r="M232" s="45">
        <f t="shared" si="38"/>
        <v>0</v>
      </c>
      <c r="N232" s="45">
        <f t="shared" si="38"/>
        <v>0</v>
      </c>
      <c r="O232" s="45">
        <f t="shared" si="38"/>
        <v>0</v>
      </c>
      <c r="P232" s="45">
        <f t="shared" si="38"/>
        <v>0</v>
      </c>
      <c r="Q232" s="62">
        <f t="shared" si="38"/>
        <v>0</v>
      </c>
      <c r="R232" s="63">
        <f t="shared" si="38"/>
        <v>0</v>
      </c>
      <c r="S232" s="64"/>
    </row>
    <row r="233" spans="1:18" ht="18" customHeight="1" thickBot="1" thickTop="1">
      <c r="A233" s="309"/>
      <c r="B233" s="281"/>
      <c r="C233" s="278"/>
      <c r="D233" s="46">
        <f>ROUNDDOWN((E233*E231+F233*F231+G233*G231+H233*H231)/SUM(E231:H231),1)</f>
        <v>0</v>
      </c>
      <c r="E233" s="65">
        <f>ROUNDDOWN((E223*E222+E226*E225+E229*E228)/E231,1)</f>
        <v>0</v>
      </c>
      <c r="F233" s="65">
        <f>ROUNDDOWN((F223*F222+F226*F225+F229*F228)/F231,1)</f>
        <v>0</v>
      </c>
      <c r="G233" s="65">
        <f>ROUNDDOWN((G223*G222+G226*G225+G229*G228)/G231,1)</f>
        <v>0</v>
      </c>
      <c r="H233" s="65">
        <f>ROUNDDOWN((H223*H222+H226*H225+H229*H228)/H231,1)</f>
        <v>0</v>
      </c>
      <c r="I233" s="66"/>
      <c r="J233" s="65">
        <f>ROUNDDOWN((J223*J222+J226*J225+J229*J228)/J231,1)</f>
        <v>0</v>
      </c>
      <c r="K233" s="65">
        <f aca="true" t="shared" si="39" ref="K233:R233">ROUNDDOWN((K223*K222+K226*K225+K229*K228)/K231,1)</f>
        <v>0</v>
      </c>
      <c r="L233" s="65">
        <f t="shared" si="39"/>
        <v>0</v>
      </c>
      <c r="M233" s="65">
        <f t="shared" si="39"/>
        <v>0</v>
      </c>
      <c r="N233" s="65">
        <f t="shared" si="39"/>
        <v>0</v>
      </c>
      <c r="O233" s="65">
        <f t="shared" si="39"/>
        <v>0</v>
      </c>
      <c r="P233" s="65">
        <f t="shared" si="39"/>
        <v>0</v>
      </c>
      <c r="Q233" s="67">
        <f t="shared" si="39"/>
        <v>0</v>
      </c>
      <c r="R233" s="68">
        <f t="shared" si="39"/>
        <v>0</v>
      </c>
    </row>
    <row r="234" spans="5:18" ht="16.5" thickBot="1" thickTop="1"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</row>
    <row r="235" spans="1:19" ht="29.25" customHeight="1" thickTop="1">
      <c r="A235" s="307">
        <v>14</v>
      </c>
      <c r="B235" s="329" t="s">
        <v>70</v>
      </c>
      <c r="C235" s="305"/>
      <c r="D235" s="229" t="s">
        <v>13</v>
      </c>
      <c r="E235" s="247"/>
      <c r="F235" s="248"/>
      <c r="G235" s="248"/>
      <c r="H235" s="249"/>
      <c r="I235" s="236" t="s">
        <v>12</v>
      </c>
      <c r="J235" s="260"/>
      <c r="K235" s="261"/>
      <c r="L235" s="261"/>
      <c r="M235" s="261"/>
      <c r="N235" s="261"/>
      <c r="O235" s="261"/>
      <c r="P235" s="261"/>
      <c r="Q235" s="262"/>
      <c r="R235" s="254" t="s">
        <v>14</v>
      </c>
      <c r="S235" s="252" t="s">
        <v>53</v>
      </c>
    </row>
    <row r="236" spans="1:20" s="35" customFormat="1" ht="27.75" customHeight="1">
      <c r="A236" s="308"/>
      <c r="B236" s="330" t="s">
        <v>71</v>
      </c>
      <c r="C236" s="272"/>
      <c r="D236" s="230"/>
      <c r="E236" s="250" t="s">
        <v>16</v>
      </c>
      <c r="F236" s="250" t="s">
        <v>17</v>
      </c>
      <c r="G236" s="250" t="s">
        <v>18</v>
      </c>
      <c r="H236" s="257" t="s">
        <v>19</v>
      </c>
      <c r="I236" s="237"/>
      <c r="J236" s="250" t="s">
        <v>4</v>
      </c>
      <c r="K236" s="250" t="s">
        <v>5</v>
      </c>
      <c r="L236" s="250" t="s">
        <v>6</v>
      </c>
      <c r="M236" s="250" t="s">
        <v>7</v>
      </c>
      <c r="N236" s="250" t="s">
        <v>8</v>
      </c>
      <c r="O236" s="250" t="s">
        <v>9</v>
      </c>
      <c r="P236" s="250" t="s">
        <v>10</v>
      </c>
      <c r="Q236" s="257" t="s">
        <v>11</v>
      </c>
      <c r="R236" s="255"/>
      <c r="S236" s="253"/>
      <c r="T236" s="34"/>
    </row>
    <row r="237" spans="1:20" s="35" customFormat="1" ht="48" customHeight="1">
      <c r="A237" s="308"/>
      <c r="B237" s="330" t="s">
        <v>72</v>
      </c>
      <c r="C237" s="272"/>
      <c r="D237" s="230"/>
      <c r="E237" s="275"/>
      <c r="F237" s="275"/>
      <c r="G237" s="275"/>
      <c r="H237" s="276"/>
      <c r="I237" s="237"/>
      <c r="J237" s="251"/>
      <c r="K237" s="251"/>
      <c r="L237" s="251"/>
      <c r="M237" s="251"/>
      <c r="N237" s="251"/>
      <c r="O237" s="251"/>
      <c r="P237" s="251"/>
      <c r="Q237" s="258"/>
      <c r="R237" s="255"/>
      <c r="S237" s="253"/>
      <c r="T237" s="34"/>
    </row>
    <row r="238" spans="1:19" s="38" customFormat="1" ht="28.5" customHeight="1" thickBot="1">
      <c r="A238" s="308"/>
      <c r="B238" s="331" t="s">
        <v>73</v>
      </c>
      <c r="C238" s="274"/>
      <c r="D238" s="231"/>
      <c r="E238" s="36" t="s">
        <v>0</v>
      </c>
      <c r="F238" s="36" t="s">
        <v>1</v>
      </c>
      <c r="G238" s="36" t="s">
        <v>2</v>
      </c>
      <c r="H238" s="37" t="s">
        <v>3</v>
      </c>
      <c r="I238" s="238"/>
      <c r="J238" s="36">
        <v>1</v>
      </c>
      <c r="K238" s="36">
        <v>2</v>
      </c>
      <c r="L238" s="36">
        <v>3</v>
      </c>
      <c r="M238" s="36">
        <v>4</v>
      </c>
      <c r="N238" s="36">
        <v>5</v>
      </c>
      <c r="O238" s="36">
        <v>6</v>
      </c>
      <c r="P238" s="36">
        <v>7</v>
      </c>
      <c r="Q238" s="37">
        <v>8</v>
      </c>
      <c r="R238" s="256"/>
      <c r="S238" s="253"/>
    </row>
    <row r="239" spans="1:20" s="44" customFormat="1" ht="17.25" customHeight="1" thickTop="1">
      <c r="A239" s="308"/>
      <c r="B239" s="268" t="s">
        <v>15</v>
      </c>
      <c r="C239" s="39" t="s">
        <v>22</v>
      </c>
      <c r="D239" s="232">
        <f>IF(ISERROR(ROUND(D241,0)),"-",ROUND(D241,0))</f>
        <v>0</v>
      </c>
      <c r="E239" s="40">
        <f>IF(S239&gt;0,0,$E$9)</f>
        <v>25</v>
      </c>
      <c r="F239" s="40">
        <f>IF(S239&gt;0,0,$F$9)</f>
        <v>25</v>
      </c>
      <c r="G239" s="40">
        <f>IF(S239&gt;0,0,$G$9)</f>
        <v>25</v>
      </c>
      <c r="H239" s="40">
        <f>IF(S239&gt;0,0,$H$9)</f>
        <v>25</v>
      </c>
      <c r="I239" s="243">
        <f>IF(ISERROR(ROUND(I241,0)),"-",ROUND(I241,0))</f>
        <v>0</v>
      </c>
      <c r="J239" s="40">
        <f>IF(S239&gt;0,0,$J$9)</f>
        <v>66</v>
      </c>
      <c r="K239" s="41">
        <f>IF(S239&gt;0,0,$K$9)</f>
        <v>240</v>
      </c>
      <c r="L239" s="41">
        <f>IF(S239&gt;0,0,$L$9)</f>
        <v>66</v>
      </c>
      <c r="M239" s="41">
        <f>IF(S239&gt;0,0,$M$9)</f>
        <v>26</v>
      </c>
      <c r="N239" s="41">
        <f>IF(S239&gt;0,0,$N$9)</f>
        <v>100</v>
      </c>
      <c r="O239" s="41">
        <f>IF(S239&gt;0,0,$O$9)</f>
        <v>53</v>
      </c>
      <c r="P239" s="41">
        <f>IF(S239&gt;0,0,$P$9)</f>
        <v>80</v>
      </c>
      <c r="Q239" s="42">
        <f>IF(S239&gt;0,0,$Q$9)</f>
        <v>66</v>
      </c>
      <c r="R239" s="43">
        <f>IF(S239&gt;0,0,$R$9)</f>
        <v>833</v>
      </c>
      <c r="S239" s="221"/>
      <c r="T239" s="44" t="s">
        <v>35</v>
      </c>
    </row>
    <row r="240" spans="1:19" ht="9" customHeight="1" thickBot="1">
      <c r="A240" s="308"/>
      <c r="B240" s="269"/>
      <c r="C240" s="266" t="s">
        <v>23</v>
      </c>
      <c r="D240" s="233"/>
      <c r="E240" s="239"/>
      <c r="F240" s="225"/>
      <c r="G240" s="225"/>
      <c r="H240" s="234"/>
      <c r="I240" s="244"/>
      <c r="J240" s="239"/>
      <c r="K240" s="225"/>
      <c r="L240" s="225"/>
      <c r="M240" s="225"/>
      <c r="N240" s="225"/>
      <c r="O240" s="225"/>
      <c r="P240" s="225"/>
      <c r="Q240" s="227"/>
      <c r="R240" s="241"/>
      <c r="S240" s="222"/>
    </row>
    <row r="241" spans="1:19" ht="18.75" customHeight="1" thickBot="1" thickTop="1">
      <c r="A241" s="308"/>
      <c r="B241" s="270"/>
      <c r="C241" s="267"/>
      <c r="D241" s="46">
        <f>IF($S239&gt;0,0,ROUNDDOWN(IF(E240,E240*E239/SUM(E239:H239))+IF(F240,F240*F239/SUM(E239:H239))+IF(G240,G240*G239/SUM(E239:H239))+IF(H240,H240*H239/SUM(E239:H239)),1))</f>
        <v>0</v>
      </c>
      <c r="E241" s="240"/>
      <c r="F241" s="226"/>
      <c r="G241" s="226"/>
      <c r="H241" s="235"/>
      <c r="I241" s="47">
        <f>IF($S239&gt;0,0,(ROUNDDOWN(IF(J240,J240*J239/SUM(J239:Q239))+IF(K240,K240*K239/SUM(J239:Q239))+IF(L240,L240*L239/SUM(J239:Q239))+IF(M240,M240*M239/SUM(J239:Q239))+IF(N240,N240*N239/SUM(J239:Q239))+IF(O240,O240*O239/SUM(J239:Q239))+IF(P240,P240*P239/SUM(J239:Q239))+IF(Q240,Q240*Q239/SUM(J239:Q239)),1)))</f>
        <v>0</v>
      </c>
      <c r="J241" s="240"/>
      <c r="K241" s="226"/>
      <c r="L241" s="226"/>
      <c r="M241" s="226"/>
      <c r="N241" s="226"/>
      <c r="O241" s="226"/>
      <c r="P241" s="226"/>
      <c r="Q241" s="246"/>
      <c r="R241" s="259"/>
      <c r="S241" s="223"/>
    </row>
    <row r="242" spans="1:19" ht="15.75" customHeight="1" thickTop="1">
      <c r="A242" s="308"/>
      <c r="B242" s="268" t="s">
        <v>29</v>
      </c>
      <c r="C242" s="39" t="s">
        <v>22</v>
      </c>
      <c r="D242" s="232">
        <f>IF(ISERROR(ROUND(D244,0)),"-",ROUND(D244,0))</f>
        <v>0</v>
      </c>
      <c r="E242" s="48">
        <f>IF(S242&gt;0,0,$E$10)</f>
        <v>25</v>
      </c>
      <c r="F242" s="49">
        <f>IF(S242&gt;0,0,$F$10)</f>
        <v>25</v>
      </c>
      <c r="G242" s="49">
        <f>IF(S242&gt;0,0,$G$10)</f>
        <v>25</v>
      </c>
      <c r="H242" s="50">
        <f>IF(S242&gt;0,0,$H$10)</f>
        <v>25</v>
      </c>
      <c r="I242" s="243">
        <f>IF(ISERROR(ROUND(I244,0)),"-",ROUND(I244,0))</f>
        <v>0</v>
      </c>
      <c r="J242" s="41">
        <f>IF(S242&gt;0,0,$J$10)</f>
        <v>67</v>
      </c>
      <c r="K242" s="41">
        <f>IF(S242&gt;0,0,$K$10)</f>
        <v>240</v>
      </c>
      <c r="L242" s="41">
        <f>IF(S242&gt;0,0,$L$10)</f>
        <v>67</v>
      </c>
      <c r="M242" s="41">
        <f>IF(S242&gt;0,0,$M$10)</f>
        <v>27</v>
      </c>
      <c r="N242" s="41">
        <f>IF(S242&gt;0,0,$N$10)</f>
        <v>100</v>
      </c>
      <c r="O242" s="41">
        <f>IF(S242&gt;0,0,$O$10)</f>
        <v>53</v>
      </c>
      <c r="P242" s="41">
        <f>IF(S242&gt;0,0,$P$10)</f>
        <v>80</v>
      </c>
      <c r="Q242" s="41">
        <f>IF(S242&gt;0,0,$Q$10)</f>
        <v>67</v>
      </c>
      <c r="R242" s="43">
        <f>IF(S242&gt;0,0,$R$10)</f>
        <v>833</v>
      </c>
      <c r="S242" s="221"/>
    </row>
    <row r="243" spans="1:19" ht="11.25" customHeight="1" thickBot="1">
      <c r="A243" s="308"/>
      <c r="B243" s="269"/>
      <c r="C243" s="266" t="s">
        <v>23</v>
      </c>
      <c r="D243" s="233"/>
      <c r="E243" s="239"/>
      <c r="F243" s="225"/>
      <c r="G243" s="225"/>
      <c r="H243" s="234"/>
      <c r="I243" s="244"/>
      <c r="J243" s="239"/>
      <c r="K243" s="225"/>
      <c r="L243" s="225"/>
      <c r="M243" s="225"/>
      <c r="N243" s="225"/>
      <c r="O243" s="225"/>
      <c r="P243" s="225"/>
      <c r="Q243" s="227"/>
      <c r="R243" s="241"/>
      <c r="S243" s="222"/>
    </row>
    <row r="244" spans="1:19" ht="15" customHeight="1" thickBot="1" thickTop="1">
      <c r="A244" s="308"/>
      <c r="B244" s="270"/>
      <c r="C244" s="267"/>
      <c r="D244" s="46">
        <f>ROUNDDOWN(IF(E243,E243*E242/SUM(E242:H242))+IF(F243,F243*F242/SUM(E242:H242))+IF(G243,G243*G242/SUM(E242:H242))+IF(H243,H243*H242/SUM(E242:H242)),1)</f>
        <v>0</v>
      </c>
      <c r="E244" s="240"/>
      <c r="F244" s="226"/>
      <c r="G244" s="226"/>
      <c r="H244" s="235"/>
      <c r="I244" s="47">
        <f>ROUNDDOWN(IF(J243,J243*J242/SUM(J242:Q242))+IF(K243,K243*K242/SUM(J242:Q242))+IF(L243,L243*L242/SUM(J242:Q242))+IF(M243,M243*M242/SUM(J242:Q242))+IF(N243,N243*N242/SUM(J242:Q242))+IF(O243,O243*O242/SUM(J242:Q242))+IF(P243,P243*P242/SUM(J242:Q242))+IF(Q243,Q243*Q242/SUM(J242:Q242)),1)</f>
        <v>0</v>
      </c>
      <c r="J244" s="240"/>
      <c r="K244" s="226"/>
      <c r="L244" s="226"/>
      <c r="M244" s="226"/>
      <c r="N244" s="226"/>
      <c r="O244" s="226"/>
      <c r="P244" s="226"/>
      <c r="Q244" s="246"/>
      <c r="R244" s="259"/>
      <c r="S244" s="224"/>
    </row>
    <row r="245" spans="1:19" ht="18" customHeight="1" thickTop="1">
      <c r="A245" s="308"/>
      <c r="B245" s="268" t="s">
        <v>30</v>
      </c>
      <c r="C245" s="39" t="s">
        <v>22</v>
      </c>
      <c r="D245" s="232">
        <f>IF(ISERROR(ROUND(D247,0)),"-",ROUND(D247,0))</f>
        <v>0</v>
      </c>
      <c r="E245" s="48">
        <f>$E$11</f>
        <v>25</v>
      </c>
      <c r="F245" s="49">
        <f>$F$11</f>
        <v>25</v>
      </c>
      <c r="G245" s="49">
        <f>$G$11</f>
        <v>25</v>
      </c>
      <c r="H245" s="50">
        <f>$H$11</f>
        <v>25</v>
      </c>
      <c r="I245" s="243">
        <f>IF(ISERROR(ROUND(I247,0)),"-",ROUND(I247,0))</f>
        <v>0</v>
      </c>
      <c r="J245" s="40">
        <f>$J$11</f>
        <v>67</v>
      </c>
      <c r="K245" s="40">
        <f>$K$11</f>
        <v>240</v>
      </c>
      <c r="L245" s="40">
        <f>$L$11</f>
        <v>67</v>
      </c>
      <c r="M245" s="40">
        <f>$M$11</f>
        <v>27</v>
      </c>
      <c r="N245" s="40">
        <f>$N$11</f>
        <v>100</v>
      </c>
      <c r="O245" s="40">
        <f>$O$11</f>
        <v>54</v>
      </c>
      <c r="P245" s="40">
        <f>$P$11</f>
        <v>80</v>
      </c>
      <c r="Q245" s="51">
        <f>$Q$11</f>
        <v>67</v>
      </c>
      <c r="R245" s="43">
        <f>$R$11</f>
        <v>834</v>
      </c>
      <c r="S245" s="52"/>
    </row>
    <row r="246" spans="1:19" ht="8.25" customHeight="1" thickBot="1">
      <c r="A246" s="308"/>
      <c r="B246" s="269"/>
      <c r="C246" s="266" t="s">
        <v>23</v>
      </c>
      <c r="D246" s="233"/>
      <c r="E246" s="239"/>
      <c r="F246" s="225"/>
      <c r="G246" s="225"/>
      <c r="H246" s="234"/>
      <c r="I246" s="244"/>
      <c r="J246" s="239"/>
      <c r="K246" s="225"/>
      <c r="L246" s="225"/>
      <c r="M246" s="225"/>
      <c r="N246" s="225"/>
      <c r="O246" s="225"/>
      <c r="P246" s="225"/>
      <c r="Q246" s="227"/>
      <c r="R246" s="241"/>
      <c r="S246" s="52"/>
    </row>
    <row r="247" spans="1:19" ht="18.75" customHeight="1" thickBot="1" thickTop="1">
      <c r="A247" s="308"/>
      <c r="B247" s="270"/>
      <c r="C247" s="267"/>
      <c r="D247" s="46">
        <f>ROUNDDOWN(IF(E246,E246*E245/SUM(E245:H245))+IF(F246,F246*F245/SUM(E245:H245))+IF(G246,G246*G245/SUM(E245:H245))+IF(H246,H246*H245/SUM(E245:H245)),1)</f>
        <v>0</v>
      </c>
      <c r="E247" s="240"/>
      <c r="F247" s="226"/>
      <c r="G247" s="226"/>
      <c r="H247" s="235"/>
      <c r="I247" s="47">
        <f>ROUNDDOWN(IF(J246,J246*J245/SUM(J245:Q245))+IF(K246,K246*K245/SUM(J245:Q245))+IF(L246,L246*L245/SUM(J245:Q245))+IF(M246,M246*M245/SUM(J245:Q245))+IF(N246,N246*N245/SUM(J245:Q245))+IF(O246,O246*O245/SUM(J245:Q245))+IF(P246,P246*P245/SUM(J245:Q245))+IF(Q246,Q246*Q245/SUM(J245:Q245)),1)</f>
        <v>0</v>
      </c>
      <c r="J247" s="265"/>
      <c r="K247" s="245"/>
      <c r="L247" s="245"/>
      <c r="M247" s="245"/>
      <c r="N247" s="245"/>
      <c r="O247" s="245"/>
      <c r="P247" s="245"/>
      <c r="Q247" s="228"/>
      <c r="R247" s="242"/>
      <c r="S247" s="52"/>
    </row>
    <row r="248" spans="1:19" ht="18" customHeight="1" thickTop="1">
      <c r="A248" s="308"/>
      <c r="B248" s="279" t="s">
        <v>21</v>
      </c>
      <c r="C248" s="53" t="s">
        <v>22</v>
      </c>
      <c r="D248" s="232">
        <f>ROUND(D250,0)</f>
        <v>0</v>
      </c>
      <c r="E248" s="54">
        <f>E239+E242+E245</f>
        <v>75</v>
      </c>
      <c r="F248" s="55">
        <f>F239+F242+F245</f>
        <v>75</v>
      </c>
      <c r="G248" s="55">
        <f>G239+G242+G245</f>
        <v>75</v>
      </c>
      <c r="H248" s="56">
        <f>H239+H242+H245</f>
        <v>75</v>
      </c>
      <c r="I248" s="263"/>
      <c r="J248" s="54">
        <f>J239+J242+J245</f>
        <v>200</v>
      </c>
      <c r="K248" s="55">
        <f aca="true" t="shared" si="40" ref="K248:R248">K239+K242+K245</f>
        <v>720</v>
      </c>
      <c r="L248" s="55">
        <f t="shared" si="40"/>
        <v>200</v>
      </c>
      <c r="M248" s="55">
        <f t="shared" si="40"/>
        <v>80</v>
      </c>
      <c r="N248" s="55">
        <f t="shared" si="40"/>
        <v>300</v>
      </c>
      <c r="O248" s="55">
        <f t="shared" si="40"/>
        <v>160</v>
      </c>
      <c r="P248" s="55">
        <f t="shared" si="40"/>
        <v>240</v>
      </c>
      <c r="Q248" s="56">
        <f t="shared" si="40"/>
        <v>200</v>
      </c>
      <c r="R248" s="57">
        <f t="shared" si="40"/>
        <v>2500</v>
      </c>
      <c r="S248" s="58"/>
    </row>
    <row r="249" spans="1:19" ht="27.75" customHeight="1" thickBot="1">
      <c r="A249" s="308"/>
      <c r="B249" s="280"/>
      <c r="C249" s="277" t="s">
        <v>23</v>
      </c>
      <c r="D249" s="233"/>
      <c r="E249" s="59">
        <f>ROUND(E250,0)</f>
        <v>0</v>
      </c>
      <c r="F249" s="60">
        <f>ROUND(F250,0)</f>
        <v>0</v>
      </c>
      <c r="G249" s="60">
        <f>ROUND(G250,0)</f>
        <v>0</v>
      </c>
      <c r="H249" s="61">
        <f>ROUND(H250,0)</f>
        <v>0</v>
      </c>
      <c r="I249" s="264"/>
      <c r="J249" s="45">
        <f>ROUND(J250,0)</f>
        <v>0</v>
      </c>
      <c r="K249" s="45">
        <f aca="true" t="shared" si="41" ref="K249:R249">ROUND(K250,0)</f>
        <v>0</v>
      </c>
      <c r="L249" s="45">
        <f t="shared" si="41"/>
        <v>0</v>
      </c>
      <c r="M249" s="45">
        <f t="shared" si="41"/>
        <v>0</v>
      </c>
      <c r="N249" s="45">
        <f t="shared" si="41"/>
        <v>0</v>
      </c>
      <c r="O249" s="45">
        <f t="shared" si="41"/>
        <v>0</v>
      </c>
      <c r="P249" s="45">
        <f t="shared" si="41"/>
        <v>0</v>
      </c>
      <c r="Q249" s="62">
        <f t="shared" si="41"/>
        <v>0</v>
      </c>
      <c r="R249" s="63">
        <f t="shared" si="41"/>
        <v>0</v>
      </c>
      <c r="S249" s="64"/>
    </row>
    <row r="250" spans="1:18" ht="18" customHeight="1" thickBot="1" thickTop="1">
      <c r="A250" s="309"/>
      <c r="B250" s="281"/>
      <c r="C250" s="278"/>
      <c r="D250" s="46">
        <f>ROUNDDOWN((E250*E248+F250*F248+G250*G248+H250*H248)/SUM(E248:H248),1)</f>
        <v>0</v>
      </c>
      <c r="E250" s="65">
        <f>ROUNDDOWN((E240*E239+E243*E242+E246*E245)/E248,1)</f>
        <v>0</v>
      </c>
      <c r="F250" s="65">
        <f>ROUNDDOWN((F240*F239+F243*F242+F246*F245)/F248,1)</f>
        <v>0</v>
      </c>
      <c r="G250" s="65">
        <f>ROUNDDOWN((G240*G239+G243*G242+G246*G245)/G248,1)</f>
        <v>0</v>
      </c>
      <c r="H250" s="65">
        <f>ROUNDDOWN((H240*H239+H243*H242+H246*H245)/H248,1)</f>
        <v>0</v>
      </c>
      <c r="I250" s="66"/>
      <c r="J250" s="65">
        <f>ROUNDDOWN((J240*J239+J243*J242+J246*J245)/J248,1)</f>
        <v>0</v>
      </c>
      <c r="K250" s="65">
        <f aca="true" t="shared" si="42" ref="K250:R250">ROUNDDOWN((K240*K239+K243*K242+K246*K245)/K248,1)</f>
        <v>0</v>
      </c>
      <c r="L250" s="65">
        <f t="shared" si="42"/>
        <v>0</v>
      </c>
      <c r="M250" s="65">
        <f t="shared" si="42"/>
        <v>0</v>
      </c>
      <c r="N250" s="65">
        <f t="shared" si="42"/>
        <v>0</v>
      </c>
      <c r="O250" s="65">
        <f t="shared" si="42"/>
        <v>0</v>
      </c>
      <c r="P250" s="65">
        <f t="shared" si="42"/>
        <v>0</v>
      </c>
      <c r="Q250" s="67">
        <f t="shared" si="42"/>
        <v>0</v>
      </c>
      <c r="R250" s="68">
        <f t="shared" si="42"/>
        <v>0</v>
      </c>
    </row>
    <row r="251" spans="5:18" ht="16.5" thickBot="1" thickTop="1"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</row>
    <row r="252" spans="1:19" ht="29.25" customHeight="1" thickTop="1">
      <c r="A252" s="307">
        <v>15</v>
      </c>
      <c r="B252" s="329" t="s">
        <v>70</v>
      </c>
      <c r="C252" s="305"/>
      <c r="D252" s="229" t="s">
        <v>13</v>
      </c>
      <c r="E252" s="247"/>
      <c r="F252" s="248"/>
      <c r="G252" s="248"/>
      <c r="H252" s="249"/>
      <c r="I252" s="236" t="s">
        <v>12</v>
      </c>
      <c r="J252" s="260"/>
      <c r="K252" s="261"/>
      <c r="L252" s="261"/>
      <c r="M252" s="261"/>
      <c r="N252" s="261"/>
      <c r="O252" s="261"/>
      <c r="P252" s="261"/>
      <c r="Q252" s="262"/>
      <c r="R252" s="254" t="s">
        <v>14</v>
      </c>
      <c r="S252" s="252" t="s">
        <v>53</v>
      </c>
    </row>
    <row r="253" spans="1:20" s="35" customFormat="1" ht="27.75" customHeight="1">
      <c r="A253" s="308"/>
      <c r="B253" s="330" t="s">
        <v>71</v>
      </c>
      <c r="C253" s="272"/>
      <c r="D253" s="230"/>
      <c r="E253" s="250" t="s">
        <v>16</v>
      </c>
      <c r="F253" s="250" t="s">
        <v>17</v>
      </c>
      <c r="G253" s="250" t="s">
        <v>18</v>
      </c>
      <c r="H253" s="257" t="s">
        <v>19</v>
      </c>
      <c r="I253" s="237"/>
      <c r="J253" s="250" t="s">
        <v>4</v>
      </c>
      <c r="K253" s="250" t="s">
        <v>5</v>
      </c>
      <c r="L253" s="250" t="s">
        <v>6</v>
      </c>
      <c r="M253" s="250" t="s">
        <v>7</v>
      </c>
      <c r="N253" s="250" t="s">
        <v>8</v>
      </c>
      <c r="O253" s="250" t="s">
        <v>9</v>
      </c>
      <c r="P253" s="250" t="s">
        <v>10</v>
      </c>
      <c r="Q253" s="257" t="s">
        <v>11</v>
      </c>
      <c r="R253" s="255"/>
      <c r="S253" s="253"/>
      <c r="T253" s="34"/>
    </row>
    <row r="254" spans="1:20" s="35" customFormat="1" ht="48" customHeight="1">
      <c r="A254" s="308"/>
      <c r="B254" s="330" t="s">
        <v>72</v>
      </c>
      <c r="C254" s="272"/>
      <c r="D254" s="230"/>
      <c r="E254" s="275"/>
      <c r="F254" s="275"/>
      <c r="G254" s="275"/>
      <c r="H254" s="276"/>
      <c r="I254" s="237"/>
      <c r="J254" s="251"/>
      <c r="K254" s="251"/>
      <c r="L254" s="251"/>
      <c r="M254" s="251"/>
      <c r="N254" s="251"/>
      <c r="O254" s="251"/>
      <c r="P254" s="251"/>
      <c r="Q254" s="258"/>
      <c r="R254" s="255"/>
      <c r="S254" s="253"/>
      <c r="T254" s="34"/>
    </row>
    <row r="255" spans="1:19" s="38" customFormat="1" ht="28.5" customHeight="1" thickBot="1">
      <c r="A255" s="308"/>
      <c r="B255" s="331" t="s">
        <v>73</v>
      </c>
      <c r="C255" s="274"/>
      <c r="D255" s="231"/>
      <c r="E255" s="36" t="s">
        <v>0</v>
      </c>
      <c r="F255" s="36" t="s">
        <v>1</v>
      </c>
      <c r="G255" s="36" t="s">
        <v>2</v>
      </c>
      <c r="H255" s="37" t="s">
        <v>3</v>
      </c>
      <c r="I255" s="238"/>
      <c r="J255" s="36">
        <v>1</v>
      </c>
      <c r="K255" s="36">
        <v>2</v>
      </c>
      <c r="L255" s="36">
        <v>3</v>
      </c>
      <c r="M255" s="36">
        <v>4</v>
      </c>
      <c r="N255" s="36">
        <v>5</v>
      </c>
      <c r="O255" s="36">
        <v>6</v>
      </c>
      <c r="P255" s="36">
        <v>7</v>
      </c>
      <c r="Q255" s="37">
        <v>8</v>
      </c>
      <c r="R255" s="256"/>
      <c r="S255" s="253"/>
    </row>
    <row r="256" spans="1:20" s="44" customFormat="1" ht="17.25" customHeight="1" thickTop="1">
      <c r="A256" s="308"/>
      <c r="B256" s="268" t="s">
        <v>15</v>
      </c>
      <c r="C256" s="39" t="s">
        <v>22</v>
      </c>
      <c r="D256" s="232">
        <f>IF(ISERROR(ROUND(D258,0)),"-",ROUND(D258,0))</f>
        <v>0</v>
      </c>
      <c r="E256" s="40">
        <f>IF(S256&gt;0,0,$E$9)</f>
        <v>25</v>
      </c>
      <c r="F256" s="40">
        <f>IF(S256&gt;0,0,$F$9)</f>
        <v>25</v>
      </c>
      <c r="G256" s="40">
        <f>IF(S256&gt;0,0,$G$9)</f>
        <v>25</v>
      </c>
      <c r="H256" s="40">
        <f>IF(S256&gt;0,0,$H$9)</f>
        <v>25</v>
      </c>
      <c r="I256" s="243">
        <f>IF(ISERROR(ROUND(I258,0)),"-",ROUND(I258,0))</f>
        <v>0</v>
      </c>
      <c r="J256" s="40">
        <f>IF(S256&gt;0,0,$J$9)</f>
        <v>66</v>
      </c>
      <c r="K256" s="41">
        <f>IF(S256&gt;0,0,$K$9)</f>
        <v>240</v>
      </c>
      <c r="L256" s="41">
        <f>IF(S256&gt;0,0,$L$9)</f>
        <v>66</v>
      </c>
      <c r="M256" s="41">
        <f>IF(S256&gt;0,0,$M$9)</f>
        <v>26</v>
      </c>
      <c r="N256" s="41">
        <f>IF(S256&gt;0,0,$N$9)</f>
        <v>100</v>
      </c>
      <c r="O256" s="41">
        <f>IF(S256&gt;0,0,$O$9)</f>
        <v>53</v>
      </c>
      <c r="P256" s="41">
        <f>IF(S256&gt;0,0,$P$9)</f>
        <v>80</v>
      </c>
      <c r="Q256" s="42">
        <f>IF(S256&gt;0,0,$Q$9)</f>
        <v>66</v>
      </c>
      <c r="R256" s="43">
        <f>IF(S256&gt;0,0,$R$9)</f>
        <v>833</v>
      </c>
      <c r="S256" s="221"/>
      <c r="T256" s="44" t="s">
        <v>35</v>
      </c>
    </row>
    <row r="257" spans="1:19" ht="9" customHeight="1" thickBot="1">
      <c r="A257" s="308"/>
      <c r="B257" s="269"/>
      <c r="C257" s="266" t="s">
        <v>23</v>
      </c>
      <c r="D257" s="233"/>
      <c r="E257" s="239"/>
      <c r="F257" s="225"/>
      <c r="G257" s="225"/>
      <c r="H257" s="234"/>
      <c r="I257" s="244"/>
      <c r="J257" s="239"/>
      <c r="K257" s="225"/>
      <c r="L257" s="225"/>
      <c r="M257" s="225"/>
      <c r="N257" s="225"/>
      <c r="O257" s="225"/>
      <c r="P257" s="225"/>
      <c r="Q257" s="227"/>
      <c r="R257" s="241"/>
      <c r="S257" s="222"/>
    </row>
    <row r="258" spans="1:19" ht="18.75" customHeight="1" thickBot="1" thickTop="1">
      <c r="A258" s="308"/>
      <c r="B258" s="270"/>
      <c r="C258" s="267"/>
      <c r="D258" s="46">
        <f>IF($S256&gt;0,0,ROUNDDOWN(IF(E257,E257*E256/SUM(E256:H256))+IF(F257,F257*F256/SUM(E256:H256))+IF(G257,G257*G256/SUM(E256:H256))+IF(H257,H257*H256/SUM(E256:H256)),1))</f>
        <v>0</v>
      </c>
      <c r="E258" s="240"/>
      <c r="F258" s="226"/>
      <c r="G258" s="226"/>
      <c r="H258" s="235"/>
      <c r="I258" s="47">
        <f>IF($S256&gt;0,0,(ROUNDDOWN(IF(J257,J257*J256/SUM(J256:Q256))+IF(K257,K257*K256/SUM(J256:Q256))+IF(L257,L257*L256/SUM(J256:Q256))+IF(M257,M257*M256/SUM(J256:Q256))+IF(N257,N257*N256/SUM(J256:Q256))+IF(O257,O257*O256/SUM(J256:Q256))+IF(P257,P257*P256/SUM(J256:Q256))+IF(Q257,Q257*Q256/SUM(J256:Q256)),1)))</f>
        <v>0</v>
      </c>
      <c r="J258" s="240"/>
      <c r="K258" s="226"/>
      <c r="L258" s="226"/>
      <c r="M258" s="226"/>
      <c r="N258" s="226"/>
      <c r="O258" s="226"/>
      <c r="P258" s="226"/>
      <c r="Q258" s="246"/>
      <c r="R258" s="259"/>
      <c r="S258" s="223"/>
    </row>
    <row r="259" spans="1:19" ht="15.75" customHeight="1" thickTop="1">
      <c r="A259" s="308"/>
      <c r="B259" s="268" t="s">
        <v>29</v>
      </c>
      <c r="C259" s="39" t="s">
        <v>22</v>
      </c>
      <c r="D259" s="232">
        <f>IF(ISERROR(ROUND(D261,0)),"-",ROUND(D261,0))</f>
        <v>0</v>
      </c>
      <c r="E259" s="48">
        <f>IF(S259&gt;0,0,$E$10)</f>
        <v>25</v>
      </c>
      <c r="F259" s="49">
        <f>IF(S259&gt;0,0,$F$10)</f>
        <v>25</v>
      </c>
      <c r="G259" s="49">
        <f>IF(S259&gt;0,0,$G$10)</f>
        <v>25</v>
      </c>
      <c r="H259" s="50">
        <f>IF(S259&gt;0,0,$H$10)</f>
        <v>25</v>
      </c>
      <c r="I259" s="243">
        <f>IF(ISERROR(ROUND(I261,0)),"-",ROUND(I261,0))</f>
        <v>0</v>
      </c>
      <c r="J259" s="41">
        <f>IF(S259&gt;0,0,$J$10)</f>
        <v>67</v>
      </c>
      <c r="K259" s="41">
        <f>IF(S259&gt;0,0,$K$10)</f>
        <v>240</v>
      </c>
      <c r="L259" s="41">
        <f>IF(S259&gt;0,0,$L$10)</f>
        <v>67</v>
      </c>
      <c r="M259" s="41">
        <f>IF(S259&gt;0,0,$M$10)</f>
        <v>27</v>
      </c>
      <c r="N259" s="41">
        <f>IF(S259&gt;0,0,$N$10)</f>
        <v>100</v>
      </c>
      <c r="O259" s="41">
        <f>IF(S259&gt;0,0,$O$10)</f>
        <v>53</v>
      </c>
      <c r="P259" s="41">
        <f>IF(S259&gt;0,0,$P$10)</f>
        <v>80</v>
      </c>
      <c r="Q259" s="41">
        <f>IF(S259&gt;0,0,$Q$10)</f>
        <v>67</v>
      </c>
      <c r="R259" s="43">
        <f>IF(S259&gt;0,0,$R$10)</f>
        <v>833</v>
      </c>
      <c r="S259" s="221"/>
    </row>
    <row r="260" spans="1:19" ht="11.25" customHeight="1" thickBot="1">
      <c r="A260" s="308"/>
      <c r="B260" s="269"/>
      <c r="C260" s="266" t="s">
        <v>23</v>
      </c>
      <c r="D260" s="233"/>
      <c r="E260" s="239"/>
      <c r="F260" s="225"/>
      <c r="G260" s="225"/>
      <c r="H260" s="234"/>
      <c r="I260" s="244"/>
      <c r="J260" s="239"/>
      <c r="K260" s="225"/>
      <c r="L260" s="225"/>
      <c r="M260" s="225"/>
      <c r="N260" s="225"/>
      <c r="O260" s="225"/>
      <c r="P260" s="225"/>
      <c r="Q260" s="227"/>
      <c r="R260" s="241"/>
      <c r="S260" s="222"/>
    </row>
    <row r="261" spans="1:19" ht="15" customHeight="1" thickBot="1" thickTop="1">
      <c r="A261" s="308"/>
      <c r="B261" s="270"/>
      <c r="C261" s="267"/>
      <c r="D261" s="46">
        <f>ROUNDDOWN(IF(E260,E260*E259/SUM(E259:H259))+IF(F260,F260*F259/SUM(E259:H259))+IF(G260,G260*G259/SUM(E259:H259))+IF(H260,H260*H259/SUM(E259:H259)),1)</f>
        <v>0</v>
      </c>
      <c r="E261" s="240"/>
      <c r="F261" s="226"/>
      <c r="G261" s="226"/>
      <c r="H261" s="235"/>
      <c r="I261" s="47">
        <f>ROUNDDOWN(IF(J260,J260*J259/SUM(J259:Q259))+IF(K260,K260*K259/SUM(J259:Q259))+IF(L260,L260*L259/SUM(J259:Q259))+IF(M260,M260*M259/SUM(J259:Q259))+IF(N260,N260*N259/SUM(J259:Q259))+IF(O260,O260*O259/SUM(J259:Q259))+IF(P260,P260*P259/SUM(J259:Q259))+IF(Q260,Q260*Q259/SUM(J259:Q259)),1)</f>
        <v>0</v>
      </c>
      <c r="J261" s="240"/>
      <c r="K261" s="226"/>
      <c r="L261" s="226"/>
      <c r="M261" s="226"/>
      <c r="N261" s="226"/>
      <c r="O261" s="226"/>
      <c r="P261" s="226"/>
      <c r="Q261" s="246"/>
      <c r="R261" s="259"/>
      <c r="S261" s="224"/>
    </row>
    <row r="262" spans="1:19" ht="18" customHeight="1" thickTop="1">
      <c r="A262" s="308"/>
      <c r="B262" s="268" t="s">
        <v>30</v>
      </c>
      <c r="C262" s="39" t="s">
        <v>22</v>
      </c>
      <c r="D262" s="232">
        <f>IF(ISERROR(ROUND(D264,0)),"-",ROUND(D264,0))</f>
        <v>0</v>
      </c>
      <c r="E262" s="48">
        <f>$E$11</f>
        <v>25</v>
      </c>
      <c r="F262" s="49">
        <f>$F$11</f>
        <v>25</v>
      </c>
      <c r="G262" s="49">
        <f>$G$11</f>
        <v>25</v>
      </c>
      <c r="H262" s="50">
        <f>$H$11</f>
        <v>25</v>
      </c>
      <c r="I262" s="243">
        <f>IF(ISERROR(ROUND(I264,0)),"-",ROUND(I264,0))</f>
        <v>0</v>
      </c>
      <c r="J262" s="40">
        <f>$J$11</f>
        <v>67</v>
      </c>
      <c r="K262" s="40">
        <f>$K$11</f>
        <v>240</v>
      </c>
      <c r="L262" s="40">
        <f>$L$11</f>
        <v>67</v>
      </c>
      <c r="M262" s="40">
        <f>$M$11</f>
        <v>27</v>
      </c>
      <c r="N262" s="40">
        <f>$N$11</f>
        <v>100</v>
      </c>
      <c r="O262" s="40">
        <f>$O$11</f>
        <v>54</v>
      </c>
      <c r="P262" s="40">
        <f>$P$11</f>
        <v>80</v>
      </c>
      <c r="Q262" s="51">
        <f>$Q$11</f>
        <v>67</v>
      </c>
      <c r="R262" s="43">
        <f>$R$11</f>
        <v>834</v>
      </c>
      <c r="S262" s="52"/>
    </row>
    <row r="263" spans="1:19" ht="8.25" customHeight="1" thickBot="1">
      <c r="A263" s="308"/>
      <c r="B263" s="269"/>
      <c r="C263" s="266" t="s">
        <v>23</v>
      </c>
      <c r="D263" s="233"/>
      <c r="E263" s="239"/>
      <c r="F263" s="225"/>
      <c r="G263" s="225"/>
      <c r="H263" s="234"/>
      <c r="I263" s="244"/>
      <c r="J263" s="239"/>
      <c r="K263" s="225"/>
      <c r="L263" s="225"/>
      <c r="M263" s="225"/>
      <c r="N263" s="225"/>
      <c r="O263" s="225"/>
      <c r="P263" s="225"/>
      <c r="Q263" s="227"/>
      <c r="R263" s="241"/>
      <c r="S263" s="52"/>
    </row>
    <row r="264" spans="1:19" ht="18.75" customHeight="1" thickBot="1" thickTop="1">
      <c r="A264" s="308"/>
      <c r="B264" s="270"/>
      <c r="C264" s="267"/>
      <c r="D264" s="46">
        <f>ROUNDDOWN(IF(E263,E263*E262/SUM(E262:H262))+IF(F263,F263*F262/SUM(E262:H262))+IF(G263,G263*G262/SUM(E262:H262))+IF(H263,H263*H262/SUM(E262:H262)),1)</f>
        <v>0</v>
      </c>
      <c r="E264" s="240"/>
      <c r="F264" s="226"/>
      <c r="G264" s="226"/>
      <c r="H264" s="235"/>
      <c r="I264" s="47">
        <f>ROUNDDOWN(IF(J263,J263*J262/SUM(J262:Q262))+IF(K263,K263*K262/SUM(J262:Q262))+IF(L263,L263*L262/SUM(J262:Q262))+IF(M263,M263*M262/SUM(J262:Q262))+IF(N263,N263*N262/SUM(J262:Q262))+IF(O263,O263*O262/SUM(J262:Q262))+IF(P263,P263*P262/SUM(J262:Q262))+IF(Q263,Q263*Q262/SUM(J262:Q262)),1)</f>
        <v>0</v>
      </c>
      <c r="J264" s="265"/>
      <c r="K264" s="245"/>
      <c r="L264" s="245"/>
      <c r="M264" s="245"/>
      <c r="N264" s="245"/>
      <c r="O264" s="245"/>
      <c r="P264" s="245"/>
      <c r="Q264" s="228"/>
      <c r="R264" s="242"/>
      <c r="S264" s="52"/>
    </row>
    <row r="265" spans="1:19" ht="18" customHeight="1" thickTop="1">
      <c r="A265" s="308"/>
      <c r="B265" s="279" t="s">
        <v>21</v>
      </c>
      <c r="C265" s="53" t="s">
        <v>22</v>
      </c>
      <c r="D265" s="232">
        <f>ROUND(D267,0)</f>
        <v>0</v>
      </c>
      <c r="E265" s="54">
        <f>E256+E259+E262</f>
        <v>75</v>
      </c>
      <c r="F265" s="55">
        <f>F256+F259+F262</f>
        <v>75</v>
      </c>
      <c r="G265" s="55">
        <f>G256+G259+G262</f>
        <v>75</v>
      </c>
      <c r="H265" s="56">
        <f>H256+H259+H262</f>
        <v>75</v>
      </c>
      <c r="I265" s="263"/>
      <c r="J265" s="54">
        <f>J256+J259+J262</f>
        <v>200</v>
      </c>
      <c r="K265" s="55">
        <f aca="true" t="shared" si="43" ref="K265:R265">K256+K259+K262</f>
        <v>720</v>
      </c>
      <c r="L265" s="55">
        <f t="shared" si="43"/>
        <v>200</v>
      </c>
      <c r="M265" s="55">
        <f t="shared" si="43"/>
        <v>80</v>
      </c>
      <c r="N265" s="55">
        <f t="shared" si="43"/>
        <v>300</v>
      </c>
      <c r="O265" s="55">
        <f t="shared" si="43"/>
        <v>160</v>
      </c>
      <c r="P265" s="55">
        <f t="shared" si="43"/>
        <v>240</v>
      </c>
      <c r="Q265" s="56">
        <f t="shared" si="43"/>
        <v>200</v>
      </c>
      <c r="R265" s="57">
        <f t="shared" si="43"/>
        <v>2500</v>
      </c>
      <c r="S265" s="58"/>
    </row>
    <row r="266" spans="1:19" ht="27.75" customHeight="1" thickBot="1">
      <c r="A266" s="308"/>
      <c r="B266" s="280"/>
      <c r="C266" s="277" t="s">
        <v>23</v>
      </c>
      <c r="D266" s="233"/>
      <c r="E266" s="59">
        <f>ROUND(E267,0)</f>
        <v>0</v>
      </c>
      <c r="F266" s="60">
        <f>ROUND(F267,0)</f>
        <v>0</v>
      </c>
      <c r="G266" s="60">
        <f>ROUND(G267,0)</f>
        <v>0</v>
      </c>
      <c r="H266" s="61">
        <f>ROUND(H267,0)</f>
        <v>0</v>
      </c>
      <c r="I266" s="264"/>
      <c r="J266" s="45">
        <f>ROUND(J267,0)</f>
        <v>0</v>
      </c>
      <c r="K266" s="45">
        <f aca="true" t="shared" si="44" ref="K266:R266">ROUND(K267,0)</f>
        <v>0</v>
      </c>
      <c r="L266" s="45">
        <f t="shared" si="44"/>
        <v>0</v>
      </c>
      <c r="M266" s="45">
        <f t="shared" si="44"/>
        <v>0</v>
      </c>
      <c r="N266" s="45">
        <f t="shared" si="44"/>
        <v>0</v>
      </c>
      <c r="O266" s="45">
        <f t="shared" si="44"/>
        <v>0</v>
      </c>
      <c r="P266" s="45">
        <f t="shared" si="44"/>
        <v>0</v>
      </c>
      <c r="Q266" s="62">
        <f t="shared" si="44"/>
        <v>0</v>
      </c>
      <c r="R266" s="63">
        <f t="shared" si="44"/>
        <v>0</v>
      </c>
      <c r="S266" s="64"/>
    </row>
    <row r="267" spans="1:18" ht="18" customHeight="1" thickBot="1" thickTop="1">
      <c r="A267" s="309"/>
      <c r="B267" s="281"/>
      <c r="C267" s="278"/>
      <c r="D267" s="46">
        <f>ROUNDDOWN((E267*E265+F267*F265+G267*G265+H267*H265)/SUM(E265:H265),1)</f>
        <v>0</v>
      </c>
      <c r="E267" s="65">
        <f>ROUNDDOWN((E257*E256+E260*E259+E263*E262)/E265,1)</f>
        <v>0</v>
      </c>
      <c r="F267" s="65">
        <f>ROUNDDOWN((F257*F256+F260*F259+F263*F262)/F265,1)</f>
        <v>0</v>
      </c>
      <c r="G267" s="65">
        <f>ROUNDDOWN((G257*G256+G260*G259+G263*G262)/G265,1)</f>
        <v>0</v>
      </c>
      <c r="H267" s="65">
        <f>ROUNDDOWN((H257*H256+H260*H259+H263*H262)/H265,1)</f>
        <v>0</v>
      </c>
      <c r="I267" s="66"/>
      <c r="J267" s="65">
        <f>ROUNDDOWN((J257*J256+J260*J259+J263*J262)/J265,1)</f>
        <v>0</v>
      </c>
      <c r="K267" s="65">
        <f aca="true" t="shared" si="45" ref="K267:R267">ROUNDDOWN((K257*K256+K260*K259+K263*K262)/K265,1)</f>
        <v>0</v>
      </c>
      <c r="L267" s="65">
        <f t="shared" si="45"/>
        <v>0</v>
      </c>
      <c r="M267" s="65">
        <f t="shared" si="45"/>
        <v>0</v>
      </c>
      <c r="N267" s="65">
        <f t="shared" si="45"/>
        <v>0</v>
      </c>
      <c r="O267" s="65">
        <f t="shared" si="45"/>
        <v>0</v>
      </c>
      <c r="P267" s="65">
        <f t="shared" si="45"/>
        <v>0</v>
      </c>
      <c r="Q267" s="67">
        <f t="shared" si="45"/>
        <v>0</v>
      </c>
      <c r="R267" s="68">
        <f t="shared" si="45"/>
        <v>0</v>
      </c>
    </row>
    <row r="268" spans="5:18" ht="16.5" thickBot="1" thickTop="1"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</row>
    <row r="269" spans="1:19" ht="29.25" customHeight="1" thickTop="1">
      <c r="A269" s="307">
        <v>16</v>
      </c>
      <c r="B269" s="329" t="s">
        <v>70</v>
      </c>
      <c r="C269" s="305"/>
      <c r="D269" s="229" t="s">
        <v>13</v>
      </c>
      <c r="E269" s="247"/>
      <c r="F269" s="248"/>
      <c r="G269" s="248"/>
      <c r="H269" s="249"/>
      <c r="I269" s="236" t="s">
        <v>12</v>
      </c>
      <c r="J269" s="260"/>
      <c r="K269" s="261"/>
      <c r="L269" s="261"/>
      <c r="M269" s="261"/>
      <c r="N269" s="261"/>
      <c r="O269" s="261"/>
      <c r="P269" s="261"/>
      <c r="Q269" s="262"/>
      <c r="R269" s="254" t="s">
        <v>14</v>
      </c>
      <c r="S269" s="252" t="s">
        <v>53</v>
      </c>
    </row>
    <row r="270" spans="1:20" s="35" customFormat="1" ht="27.75" customHeight="1">
      <c r="A270" s="308"/>
      <c r="B270" s="330" t="s">
        <v>71</v>
      </c>
      <c r="C270" s="272"/>
      <c r="D270" s="230"/>
      <c r="E270" s="250" t="s">
        <v>16</v>
      </c>
      <c r="F270" s="250" t="s">
        <v>17</v>
      </c>
      <c r="G270" s="250" t="s">
        <v>18</v>
      </c>
      <c r="H270" s="257" t="s">
        <v>19</v>
      </c>
      <c r="I270" s="237"/>
      <c r="J270" s="250" t="s">
        <v>4</v>
      </c>
      <c r="K270" s="250" t="s">
        <v>5</v>
      </c>
      <c r="L270" s="250" t="s">
        <v>6</v>
      </c>
      <c r="M270" s="250" t="s">
        <v>7</v>
      </c>
      <c r="N270" s="250" t="s">
        <v>8</v>
      </c>
      <c r="O270" s="250" t="s">
        <v>9</v>
      </c>
      <c r="P270" s="250" t="s">
        <v>10</v>
      </c>
      <c r="Q270" s="257" t="s">
        <v>11</v>
      </c>
      <c r="R270" s="255"/>
      <c r="S270" s="253"/>
      <c r="T270" s="34"/>
    </row>
    <row r="271" spans="1:20" s="35" customFormat="1" ht="48" customHeight="1">
      <c r="A271" s="308"/>
      <c r="B271" s="330" t="s">
        <v>72</v>
      </c>
      <c r="C271" s="272"/>
      <c r="D271" s="230"/>
      <c r="E271" s="275"/>
      <c r="F271" s="275"/>
      <c r="G271" s="275"/>
      <c r="H271" s="276"/>
      <c r="I271" s="237"/>
      <c r="J271" s="251"/>
      <c r="K271" s="251"/>
      <c r="L271" s="251"/>
      <c r="M271" s="251"/>
      <c r="N271" s="251"/>
      <c r="O271" s="251"/>
      <c r="P271" s="251"/>
      <c r="Q271" s="258"/>
      <c r="R271" s="255"/>
      <c r="S271" s="253"/>
      <c r="T271" s="34"/>
    </row>
    <row r="272" spans="1:19" s="38" customFormat="1" ht="28.5" customHeight="1" thickBot="1">
      <c r="A272" s="308"/>
      <c r="B272" s="331" t="s">
        <v>73</v>
      </c>
      <c r="C272" s="274"/>
      <c r="D272" s="231"/>
      <c r="E272" s="36" t="s">
        <v>0</v>
      </c>
      <c r="F272" s="36" t="s">
        <v>1</v>
      </c>
      <c r="G272" s="36" t="s">
        <v>2</v>
      </c>
      <c r="H272" s="37" t="s">
        <v>3</v>
      </c>
      <c r="I272" s="238"/>
      <c r="J272" s="36">
        <v>1</v>
      </c>
      <c r="K272" s="36">
        <v>2</v>
      </c>
      <c r="L272" s="36">
        <v>3</v>
      </c>
      <c r="M272" s="36">
        <v>4</v>
      </c>
      <c r="N272" s="36">
        <v>5</v>
      </c>
      <c r="O272" s="36">
        <v>6</v>
      </c>
      <c r="P272" s="36">
        <v>7</v>
      </c>
      <c r="Q272" s="37">
        <v>8</v>
      </c>
      <c r="R272" s="256"/>
      <c r="S272" s="253"/>
    </row>
    <row r="273" spans="1:20" s="44" customFormat="1" ht="17.25" customHeight="1" thickTop="1">
      <c r="A273" s="308"/>
      <c r="B273" s="268" t="s">
        <v>15</v>
      </c>
      <c r="C273" s="39" t="s">
        <v>22</v>
      </c>
      <c r="D273" s="232">
        <f>IF(ISERROR(ROUND(D275,0)),"-",ROUND(D275,0))</f>
        <v>0</v>
      </c>
      <c r="E273" s="40">
        <f>IF(S273&gt;0,0,$E$9)</f>
        <v>25</v>
      </c>
      <c r="F273" s="40">
        <f>IF(S273&gt;0,0,$F$9)</f>
        <v>25</v>
      </c>
      <c r="G273" s="40">
        <f>IF(S273&gt;0,0,$G$9)</f>
        <v>25</v>
      </c>
      <c r="H273" s="40">
        <f>IF(S273&gt;0,0,$H$9)</f>
        <v>25</v>
      </c>
      <c r="I273" s="243">
        <f>IF(ISERROR(ROUND(I275,0)),"-",ROUND(I275,0))</f>
        <v>0</v>
      </c>
      <c r="J273" s="40">
        <f>IF(S273&gt;0,0,$J$9)</f>
        <v>66</v>
      </c>
      <c r="K273" s="41">
        <f>IF(S273&gt;0,0,$K$9)</f>
        <v>240</v>
      </c>
      <c r="L273" s="41">
        <f>IF(S273&gt;0,0,$L$9)</f>
        <v>66</v>
      </c>
      <c r="M273" s="41">
        <f>IF(S273&gt;0,0,$M$9)</f>
        <v>26</v>
      </c>
      <c r="N273" s="41">
        <f>IF(S273&gt;0,0,$N$9)</f>
        <v>100</v>
      </c>
      <c r="O273" s="41">
        <f>IF(S273&gt;0,0,$O$9)</f>
        <v>53</v>
      </c>
      <c r="P273" s="41">
        <f>IF(S273&gt;0,0,$P$9)</f>
        <v>80</v>
      </c>
      <c r="Q273" s="42">
        <f>IF(S273&gt;0,0,$Q$9)</f>
        <v>66</v>
      </c>
      <c r="R273" s="43">
        <f>IF(S273&gt;0,0,$R$9)</f>
        <v>833</v>
      </c>
      <c r="S273" s="221"/>
      <c r="T273" s="44" t="s">
        <v>35</v>
      </c>
    </row>
    <row r="274" spans="1:19" ht="9" customHeight="1" thickBot="1">
      <c r="A274" s="308"/>
      <c r="B274" s="269"/>
      <c r="C274" s="266" t="s">
        <v>23</v>
      </c>
      <c r="D274" s="233"/>
      <c r="E274" s="239"/>
      <c r="F274" s="225"/>
      <c r="G274" s="225"/>
      <c r="H274" s="234"/>
      <c r="I274" s="244"/>
      <c r="J274" s="239"/>
      <c r="K274" s="225"/>
      <c r="L274" s="225"/>
      <c r="M274" s="225"/>
      <c r="N274" s="225"/>
      <c r="O274" s="225"/>
      <c r="P274" s="225"/>
      <c r="Q274" s="227"/>
      <c r="R274" s="241"/>
      <c r="S274" s="222"/>
    </row>
    <row r="275" spans="1:19" ht="18.75" customHeight="1" thickBot="1" thickTop="1">
      <c r="A275" s="308"/>
      <c r="B275" s="270"/>
      <c r="C275" s="267"/>
      <c r="D275" s="46">
        <f>IF($S273&gt;0,0,ROUNDDOWN(IF(E274,E274*E273/SUM(E273:H273))+IF(F274,F274*F273/SUM(E273:H273))+IF(G274,G274*G273/SUM(E273:H273))+IF(H274,H274*H273/SUM(E273:H273)),1))</f>
        <v>0</v>
      </c>
      <c r="E275" s="240"/>
      <c r="F275" s="226"/>
      <c r="G275" s="226"/>
      <c r="H275" s="235"/>
      <c r="I275" s="47">
        <f>IF($S273&gt;0,0,(ROUNDDOWN(IF(J274,J274*J273/SUM(J273:Q273))+IF(K274,K274*K273/SUM(J273:Q273))+IF(L274,L274*L273/SUM(J273:Q273))+IF(M274,M274*M273/SUM(J273:Q273))+IF(N274,N274*N273/SUM(J273:Q273))+IF(O274,O274*O273/SUM(J273:Q273))+IF(P274,P274*P273/SUM(J273:Q273))+IF(Q274,Q274*Q273/SUM(J273:Q273)),1)))</f>
        <v>0</v>
      </c>
      <c r="J275" s="240"/>
      <c r="K275" s="226"/>
      <c r="L275" s="226"/>
      <c r="M275" s="226"/>
      <c r="N275" s="226"/>
      <c r="O275" s="226"/>
      <c r="P275" s="226"/>
      <c r="Q275" s="246"/>
      <c r="R275" s="259"/>
      <c r="S275" s="223"/>
    </row>
    <row r="276" spans="1:19" ht="15.75" customHeight="1" thickTop="1">
      <c r="A276" s="308"/>
      <c r="B276" s="268" t="s">
        <v>29</v>
      </c>
      <c r="C276" s="39" t="s">
        <v>22</v>
      </c>
      <c r="D276" s="232">
        <f>IF(ISERROR(ROUND(D278,0)),"-",ROUND(D278,0))</f>
        <v>0</v>
      </c>
      <c r="E276" s="48">
        <f>IF(S276&gt;0,0,$E$10)</f>
        <v>25</v>
      </c>
      <c r="F276" s="49">
        <f>IF(S276&gt;0,0,$F$10)</f>
        <v>25</v>
      </c>
      <c r="G276" s="49">
        <f>IF(S276&gt;0,0,$G$10)</f>
        <v>25</v>
      </c>
      <c r="H276" s="50">
        <f>IF(S276&gt;0,0,$H$10)</f>
        <v>25</v>
      </c>
      <c r="I276" s="243">
        <f>IF(ISERROR(ROUND(I278,0)),"-",ROUND(I278,0))</f>
        <v>0</v>
      </c>
      <c r="J276" s="41">
        <f>IF(S276&gt;0,0,$J$10)</f>
        <v>67</v>
      </c>
      <c r="K276" s="41">
        <f>IF(S276&gt;0,0,$K$10)</f>
        <v>240</v>
      </c>
      <c r="L276" s="41">
        <f>IF(S276&gt;0,0,$L$10)</f>
        <v>67</v>
      </c>
      <c r="M276" s="41">
        <f>IF(S276&gt;0,0,$M$10)</f>
        <v>27</v>
      </c>
      <c r="N276" s="41">
        <f>IF(S276&gt;0,0,$N$10)</f>
        <v>100</v>
      </c>
      <c r="O276" s="41">
        <f>IF(S276&gt;0,0,$O$10)</f>
        <v>53</v>
      </c>
      <c r="P276" s="41">
        <f>IF(S276&gt;0,0,$P$10)</f>
        <v>80</v>
      </c>
      <c r="Q276" s="41">
        <f>IF(S276&gt;0,0,$Q$10)</f>
        <v>67</v>
      </c>
      <c r="R276" s="43">
        <f>IF(S276&gt;0,0,$R$10)</f>
        <v>833</v>
      </c>
      <c r="S276" s="221"/>
    </row>
    <row r="277" spans="1:19" ht="11.25" customHeight="1" thickBot="1">
      <c r="A277" s="308"/>
      <c r="B277" s="269"/>
      <c r="C277" s="266" t="s">
        <v>23</v>
      </c>
      <c r="D277" s="233"/>
      <c r="E277" s="239"/>
      <c r="F277" s="225"/>
      <c r="G277" s="225"/>
      <c r="H277" s="234"/>
      <c r="I277" s="244"/>
      <c r="J277" s="239"/>
      <c r="K277" s="225"/>
      <c r="L277" s="225"/>
      <c r="M277" s="225"/>
      <c r="N277" s="225"/>
      <c r="O277" s="225"/>
      <c r="P277" s="225"/>
      <c r="Q277" s="227"/>
      <c r="R277" s="241"/>
      <c r="S277" s="222"/>
    </row>
    <row r="278" spans="1:19" ht="15" customHeight="1" thickBot="1" thickTop="1">
      <c r="A278" s="308"/>
      <c r="B278" s="270"/>
      <c r="C278" s="267"/>
      <c r="D278" s="46">
        <f>ROUNDDOWN(IF(E277,E277*E276/SUM(E276:H276))+IF(F277,F277*F276/SUM(E276:H276))+IF(G277,G277*G276/SUM(E276:H276))+IF(H277,H277*H276/SUM(E276:H276)),1)</f>
        <v>0</v>
      </c>
      <c r="E278" s="240"/>
      <c r="F278" s="226"/>
      <c r="G278" s="226"/>
      <c r="H278" s="235"/>
      <c r="I278" s="47">
        <f>ROUNDDOWN(IF(J277,J277*J276/SUM(J276:Q276))+IF(K277,K277*K276/SUM(J276:Q276))+IF(L277,L277*L276/SUM(J276:Q276))+IF(M277,M277*M276/SUM(J276:Q276))+IF(N277,N277*N276/SUM(J276:Q276))+IF(O277,O277*O276/SUM(J276:Q276))+IF(P277,P277*P276/SUM(J276:Q276))+IF(Q277,Q277*Q276/SUM(J276:Q276)),1)</f>
        <v>0</v>
      </c>
      <c r="J278" s="240"/>
      <c r="K278" s="226"/>
      <c r="L278" s="226"/>
      <c r="M278" s="226"/>
      <c r="N278" s="226"/>
      <c r="O278" s="226"/>
      <c r="P278" s="226"/>
      <c r="Q278" s="246"/>
      <c r="R278" s="259"/>
      <c r="S278" s="224"/>
    </row>
    <row r="279" spans="1:19" ht="18" customHeight="1" thickTop="1">
      <c r="A279" s="308"/>
      <c r="B279" s="268" t="s">
        <v>30</v>
      </c>
      <c r="C279" s="39" t="s">
        <v>22</v>
      </c>
      <c r="D279" s="232">
        <f>IF(ISERROR(ROUND(D281,0)),"-",ROUND(D281,0))</f>
        <v>0</v>
      </c>
      <c r="E279" s="48">
        <f>$E$11</f>
        <v>25</v>
      </c>
      <c r="F279" s="49">
        <f>$F$11</f>
        <v>25</v>
      </c>
      <c r="G279" s="49">
        <f>$G$11</f>
        <v>25</v>
      </c>
      <c r="H279" s="50">
        <f>$H$11</f>
        <v>25</v>
      </c>
      <c r="I279" s="243">
        <f>IF(ISERROR(ROUND(I281,0)),"-",ROUND(I281,0))</f>
        <v>0</v>
      </c>
      <c r="J279" s="40">
        <f>$J$11</f>
        <v>67</v>
      </c>
      <c r="K279" s="40">
        <f>$K$11</f>
        <v>240</v>
      </c>
      <c r="L279" s="40">
        <f>$L$11</f>
        <v>67</v>
      </c>
      <c r="M279" s="40">
        <f>$M$11</f>
        <v>27</v>
      </c>
      <c r="N279" s="40">
        <f>$N$11</f>
        <v>100</v>
      </c>
      <c r="O279" s="40">
        <f>$O$11</f>
        <v>54</v>
      </c>
      <c r="P279" s="40">
        <f>$P$11</f>
        <v>80</v>
      </c>
      <c r="Q279" s="51">
        <f>$Q$11</f>
        <v>67</v>
      </c>
      <c r="R279" s="43">
        <f>$R$11</f>
        <v>834</v>
      </c>
      <c r="S279" s="52"/>
    </row>
    <row r="280" spans="1:19" ht="8.25" customHeight="1" thickBot="1">
      <c r="A280" s="308"/>
      <c r="B280" s="269"/>
      <c r="C280" s="266" t="s">
        <v>23</v>
      </c>
      <c r="D280" s="233"/>
      <c r="E280" s="239"/>
      <c r="F280" s="225"/>
      <c r="G280" s="225"/>
      <c r="H280" s="234"/>
      <c r="I280" s="244"/>
      <c r="J280" s="239"/>
      <c r="K280" s="225"/>
      <c r="L280" s="225"/>
      <c r="M280" s="225"/>
      <c r="N280" s="225"/>
      <c r="O280" s="225"/>
      <c r="P280" s="225"/>
      <c r="Q280" s="227"/>
      <c r="R280" s="241"/>
      <c r="S280" s="52"/>
    </row>
    <row r="281" spans="1:19" ht="18.75" customHeight="1" thickBot="1" thickTop="1">
      <c r="A281" s="308"/>
      <c r="B281" s="270"/>
      <c r="C281" s="267"/>
      <c r="D281" s="46">
        <f>ROUNDDOWN(IF(E280,E280*E279/SUM(E279:H279))+IF(F280,F280*F279/SUM(E279:H279))+IF(G280,G280*G279/SUM(E279:H279))+IF(H280,H280*H279/SUM(E279:H279)),1)</f>
        <v>0</v>
      </c>
      <c r="E281" s="240"/>
      <c r="F281" s="226"/>
      <c r="G281" s="226"/>
      <c r="H281" s="235"/>
      <c r="I281" s="47">
        <f>ROUNDDOWN(IF(J280,J280*J279/SUM(J279:Q279))+IF(K280,K280*K279/SUM(J279:Q279))+IF(L280,L280*L279/SUM(J279:Q279))+IF(M280,M280*M279/SUM(J279:Q279))+IF(N280,N280*N279/SUM(J279:Q279))+IF(O280,O280*O279/SUM(J279:Q279))+IF(P280,P280*P279/SUM(J279:Q279))+IF(Q280,Q280*Q279/SUM(J279:Q279)),1)</f>
        <v>0</v>
      </c>
      <c r="J281" s="265"/>
      <c r="K281" s="245"/>
      <c r="L281" s="245"/>
      <c r="M281" s="245"/>
      <c r="N281" s="245"/>
      <c r="O281" s="245"/>
      <c r="P281" s="245"/>
      <c r="Q281" s="228"/>
      <c r="R281" s="242"/>
      <c r="S281" s="52"/>
    </row>
    <row r="282" spans="1:19" ht="18" customHeight="1" thickTop="1">
      <c r="A282" s="308"/>
      <c r="B282" s="279" t="s">
        <v>21</v>
      </c>
      <c r="C282" s="53" t="s">
        <v>22</v>
      </c>
      <c r="D282" s="232">
        <f>ROUND(D284,0)</f>
        <v>0</v>
      </c>
      <c r="E282" s="54">
        <f>E273+E276+E279</f>
        <v>75</v>
      </c>
      <c r="F282" s="55">
        <f>F273+F276+F279</f>
        <v>75</v>
      </c>
      <c r="G282" s="55">
        <f>G273+G276+G279</f>
        <v>75</v>
      </c>
      <c r="H282" s="56">
        <f>H273+H276+H279</f>
        <v>75</v>
      </c>
      <c r="I282" s="263"/>
      <c r="J282" s="54">
        <f>J273+J276+J279</f>
        <v>200</v>
      </c>
      <c r="K282" s="55">
        <f aca="true" t="shared" si="46" ref="K282:R282">K273+K276+K279</f>
        <v>720</v>
      </c>
      <c r="L282" s="55">
        <f t="shared" si="46"/>
        <v>200</v>
      </c>
      <c r="M282" s="55">
        <f t="shared" si="46"/>
        <v>80</v>
      </c>
      <c r="N282" s="55">
        <f t="shared" si="46"/>
        <v>300</v>
      </c>
      <c r="O282" s="55">
        <f t="shared" si="46"/>
        <v>160</v>
      </c>
      <c r="P282" s="55">
        <f t="shared" si="46"/>
        <v>240</v>
      </c>
      <c r="Q282" s="56">
        <f t="shared" si="46"/>
        <v>200</v>
      </c>
      <c r="R282" s="57">
        <f t="shared" si="46"/>
        <v>2500</v>
      </c>
      <c r="S282" s="58"/>
    </row>
    <row r="283" spans="1:19" ht="27.75" customHeight="1" thickBot="1">
      <c r="A283" s="308"/>
      <c r="B283" s="280"/>
      <c r="C283" s="277" t="s">
        <v>23</v>
      </c>
      <c r="D283" s="233"/>
      <c r="E283" s="59">
        <f>ROUND(E284,0)</f>
        <v>0</v>
      </c>
      <c r="F283" s="60">
        <f>ROUND(F284,0)</f>
        <v>0</v>
      </c>
      <c r="G283" s="60">
        <f>ROUND(G284,0)</f>
        <v>0</v>
      </c>
      <c r="H283" s="61">
        <f>ROUND(H284,0)</f>
        <v>0</v>
      </c>
      <c r="I283" s="264"/>
      <c r="J283" s="45">
        <f>ROUND(J284,0)</f>
        <v>0</v>
      </c>
      <c r="K283" s="45">
        <f aca="true" t="shared" si="47" ref="K283:R283">ROUND(K284,0)</f>
        <v>0</v>
      </c>
      <c r="L283" s="45">
        <f t="shared" si="47"/>
        <v>0</v>
      </c>
      <c r="M283" s="45">
        <f t="shared" si="47"/>
        <v>0</v>
      </c>
      <c r="N283" s="45">
        <f t="shared" si="47"/>
        <v>0</v>
      </c>
      <c r="O283" s="45">
        <f t="shared" si="47"/>
        <v>0</v>
      </c>
      <c r="P283" s="45">
        <f t="shared" si="47"/>
        <v>0</v>
      </c>
      <c r="Q283" s="62">
        <f t="shared" si="47"/>
        <v>0</v>
      </c>
      <c r="R283" s="63">
        <f t="shared" si="47"/>
        <v>0</v>
      </c>
      <c r="S283" s="64"/>
    </row>
    <row r="284" spans="1:18" ht="18" customHeight="1" thickBot="1" thickTop="1">
      <c r="A284" s="309"/>
      <c r="B284" s="281"/>
      <c r="C284" s="278"/>
      <c r="D284" s="46">
        <f>ROUNDDOWN((E284*E282+F284*F282+G284*G282+H284*H282)/SUM(E282:H282),1)</f>
        <v>0</v>
      </c>
      <c r="E284" s="65">
        <f>ROUNDDOWN((E274*E273+E277*E276+E280*E279)/E282,1)</f>
        <v>0</v>
      </c>
      <c r="F284" s="65">
        <f>ROUNDDOWN((F274*F273+F277*F276+F280*F279)/F282,1)</f>
        <v>0</v>
      </c>
      <c r="G284" s="65">
        <f>ROUNDDOWN((G274*G273+G277*G276+G280*G279)/G282,1)</f>
        <v>0</v>
      </c>
      <c r="H284" s="65">
        <f>ROUNDDOWN((H274*H273+H277*H276+H280*H279)/H282,1)</f>
        <v>0</v>
      </c>
      <c r="I284" s="66"/>
      <c r="J284" s="65">
        <f>ROUNDDOWN((J274*J273+J277*J276+J280*J279)/J282,1)</f>
        <v>0</v>
      </c>
      <c r="K284" s="65">
        <f aca="true" t="shared" si="48" ref="K284:R284">ROUNDDOWN((K274*K273+K277*K276+K280*K279)/K282,1)</f>
        <v>0</v>
      </c>
      <c r="L284" s="65">
        <f t="shared" si="48"/>
        <v>0</v>
      </c>
      <c r="M284" s="65">
        <f t="shared" si="48"/>
        <v>0</v>
      </c>
      <c r="N284" s="65">
        <f t="shared" si="48"/>
        <v>0</v>
      </c>
      <c r="O284" s="65">
        <f t="shared" si="48"/>
        <v>0</v>
      </c>
      <c r="P284" s="65">
        <f t="shared" si="48"/>
        <v>0</v>
      </c>
      <c r="Q284" s="67">
        <f t="shared" si="48"/>
        <v>0</v>
      </c>
      <c r="R284" s="68">
        <f t="shared" si="48"/>
        <v>0</v>
      </c>
    </row>
    <row r="285" spans="5:18" ht="16.5" thickBot="1" thickTop="1"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</row>
    <row r="286" spans="1:19" ht="29.25" customHeight="1" thickTop="1">
      <c r="A286" s="307">
        <v>17</v>
      </c>
      <c r="B286" s="329" t="s">
        <v>70</v>
      </c>
      <c r="C286" s="305"/>
      <c r="D286" s="229" t="s">
        <v>13</v>
      </c>
      <c r="E286" s="247"/>
      <c r="F286" s="248"/>
      <c r="G286" s="248"/>
      <c r="H286" s="249"/>
      <c r="I286" s="236" t="s">
        <v>12</v>
      </c>
      <c r="J286" s="260"/>
      <c r="K286" s="261"/>
      <c r="L286" s="261"/>
      <c r="M286" s="261"/>
      <c r="N286" s="261"/>
      <c r="O286" s="261"/>
      <c r="P286" s="261"/>
      <c r="Q286" s="262"/>
      <c r="R286" s="254" t="s">
        <v>14</v>
      </c>
      <c r="S286" s="252" t="s">
        <v>53</v>
      </c>
    </row>
    <row r="287" spans="1:20" s="35" customFormat="1" ht="27.75" customHeight="1">
      <c r="A287" s="308"/>
      <c r="B287" s="330" t="s">
        <v>71</v>
      </c>
      <c r="C287" s="272"/>
      <c r="D287" s="230"/>
      <c r="E287" s="250" t="s">
        <v>16</v>
      </c>
      <c r="F287" s="250" t="s">
        <v>17</v>
      </c>
      <c r="G287" s="250" t="s">
        <v>18</v>
      </c>
      <c r="H287" s="257" t="s">
        <v>19</v>
      </c>
      <c r="I287" s="237"/>
      <c r="J287" s="250" t="s">
        <v>4</v>
      </c>
      <c r="K287" s="250" t="s">
        <v>5</v>
      </c>
      <c r="L287" s="250" t="s">
        <v>6</v>
      </c>
      <c r="M287" s="250" t="s">
        <v>7</v>
      </c>
      <c r="N287" s="250" t="s">
        <v>8</v>
      </c>
      <c r="O287" s="250" t="s">
        <v>9</v>
      </c>
      <c r="P287" s="250" t="s">
        <v>10</v>
      </c>
      <c r="Q287" s="257" t="s">
        <v>11</v>
      </c>
      <c r="R287" s="255"/>
      <c r="S287" s="253"/>
      <c r="T287" s="34"/>
    </row>
    <row r="288" spans="1:20" s="35" customFormat="1" ht="48" customHeight="1">
      <c r="A288" s="308"/>
      <c r="B288" s="330" t="s">
        <v>72</v>
      </c>
      <c r="C288" s="272"/>
      <c r="D288" s="230"/>
      <c r="E288" s="275"/>
      <c r="F288" s="275"/>
      <c r="G288" s="275"/>
      <c r="H288" s="276"/>
      <c r="I288" s="237"/>
      <c r="J288" s="251"/>
      <c r="K288" s="251"/>
      <c r="L288" s="251"/>
      <c r="M288" s="251"/>
      <c r="N288" s="251"/>
      <c r="O288" s="251"/>
      <c r="P288" s="251"/>
      <c r="Q288" s="258"/>
      <c r="R288" s="255"/>
      <c r="S288" s="253"/>
      <c r="T288" s="34"/>
    </row>
    <row r="289" spans="1:19" s="38" customFormat="1" ht="28.5" customHeight="1" thickBot="1">
      <c r="A289" s="308"/>
      <c r="B289" s="331" t="s">
        <v>73</v>
      </c>
      <c r="C289" s="274"/>
      <c r="D289" s="231"/>
      <c r="E289" s="36" t="s">
        <v>0</v>
      </c>
      <c r="F289" s="36" t="s">
        <v>1</v>
      </c>
      <c r="G289" s="36" t="s">
        <v>2</v>
      </c>
      <c r="H289" s="37" t="s">
        <v>3</v>
      </c>
      <c r="I289" s="238"/>
      <c r="J289" s="36">
        <v>1</v>
      </c>
      <c r="K289" s="36">
        <v>2</v>
      </c>
      <c r="L289" s="36">
        <v>3</v>
      </c>
      <c r="M289" s="36">
        <v>4</v>
      </c>
      <c r="N289" s="36">
        <v>5</v>
      </c>
      <c r="O289" s="36">
        <v>6</v>
      </c>
      <c r="P289" s="36">
        <v>7</v>
      </c>
      <c r="Q289" s="37">
        <v>8</v>
      </c>
      <c r="R289" s="256"/>
      <c r="S289" s="253"/>
    </row>
    <row r="290" spans="1:20" s="44" customFormat="1" ht="17.25" customHeight="1" thickTop="1">
      <c r="A290" s="308"/>
      <c r="B290" s="268" t="s">
        <v>15</v>
      </c>
      <c r="C290" s="39" t="s">
        <v>22</v>
      </c>
      <c r="D290" s="232">
        <f>IF(ISERROR(ROUND(D292,0)),"-",ROUND(D292,0))</f>
        <v>0</v>
      </c>
      <c r="E290" s="40">
        <f>IF(S290&gt;0,0,$E$9)</f>
        <v>25</v>
      </c>
      <c r="F290" s="40">
        <f>IF(S290&gt;0,0,$F$9)</f>
        <v>25</v>
      </c>
      <c r="G290" s="40">
        <f>IF(S290&gt;0,0,$G$9)</f>
        <v>25</v>
      </c>
      <c r="H290" s="40">
        <f>IF(S290&gt;0,0,$H$9)</f>
        <v>25</v>
      </c>
      <c r="I290" s="243">
        <f>IF(ISERROR(ROUND(I292,0)),"-",ROUND(I292,0))</f>
        <v>0</v>
      </c>
      <c r="J290" s="40">
        <f>IF(S290&gt;0,0,$J$9)</f>
        <v>66</v>
      </c>
      <c r="K290" s="41">
        <f>IF(S290&gt;0,0,$K$9)</f>
        <v>240</v>
      </c>
      <c r="L290" s="41">
        <f>IF(S290&gt;0,0,$L$9)</f>
        <v>66</v>
      </c>
      <c r="M290" s="41">
        <f>IF(S290&gt;0,0,$M$9)</f>
        <v>26</v>
      </c>
      <c r="N290" s="41">
        <f>IF(S290&gt;0,0,$N$9)</f>
        <v>100</v>
      </c>
      <c r="O290" s="41">
        <f>IF(S290&gt;0,0,$O$9)</f>
        <v>53</v>
      </c>
      <c r="P290" s="41">
        <f>IF(S290&gt;0,0,$P$9)</f>
        <v>80</v>
      </c>
      <c r="Q290" s="42">
        <f>IF(S290&gt;0,0,$Q$9)</f>
        <v>66</v>
      </c>
      <c r="R290" s="43">
        <f>IF(S290&gt;0,0,$R$9)</f>
        <v>833</v>
      </c>
      <c r="S290" s="221"/>
      <c r="T290" s="44" t="s">
        <v>35</v>
      </c>
    </row>
    <row r="291" spans="1:19" ht="9" customHeight="1" thickBot="1">
      <c r="A291" s="308"/>
      <c r="B291" s="269"/>
      <c r="C291" s="266" t="s">
        <v>23</v>
      </c>
      <c r="D291" s="233"/>
      <c r="E291" s="239"/>
      <c r="F291" s="225"/>
      <c r="G291" s="225"/>
      <c r="H291" s="234"/>
      <c r="I291" s="244"/>
      <c r="J291" s="239"/>
      <c r="K291" s="225"/>
      <c r="L291" s="225"/>
      <c r="M291" s="225"/>
      <c r="N291" s="225"/>
      <c r="O291" s="225"/>
      <c r="P291" s="225"/>
      <c r="Q291" s="227"/>
      <c r="R291" s="241"/>
      <c r="S291" s="222"/>
    </row>
    <row r="292" spans="1:19" ht="18.75" customHeight="1" thickBot="1" thickTop="1">
      <c r="A292" s="308"/>
      <c r="B292" s="270"/>
      <c r="C292" s="267"/>
      <c r="D292" s="46">
        <f>IF($S290&gt;0,0,ROUNDDOWN(IF(E291,E291*E290/SUM(E290:H290))+IF(F291,F291*F290/SUM(E290:H290))+IF(G291,G291*G290/SUM(E290:H290))+IF(H291,H291*H290/SUM(E290:H290)),1))</f>
        <v>0</v>
      </c>
      <c r="E292" s="240"/>
      <c r="F292" s="226"/>
      <c r="G292" s="226"/>
      <c r="H292" s="235"/>
      <c r="I292" s="47">
        <f>IF($S290&gt;0,0,(ROUNDDOWN(IF(J291,J291*J290/SUM(J290:Q290))+IF(K291,K291*K290/SUM(J290:Q290))+IF(L291,L291*L290/SUM(J290:Q290))+IF(M291,M291*M290/SUM(J290:Q290))+IF(N291,N291*N290/SUM(J290:Q290))+IF(O291,O291*O290/SUM(J290:Q290))+IF(P291,P291*P290/SUM(J290:Q290))+IF(Q291,Q291*Q290/SUM(J290:Q290)),1)))</f>
        <v>0</v>
      </c>
      <c r="J292" s="240"/>
      <c r="K292" s="226"/>
      <c r="L292" s="226"/>
      <c r="M292" s="226"/>
      <c r="N292" s="226"/>
      <c r="O292" s="226"/>
      <c r="P292" s="226"/>
      <c r="Q292" s="246"/>
      <c r="R292" s="259"/>
      <c r="S292" s="223"/>
    </row>
    <row r="293" spans="1:19" ht="15.75" customHeight="1" thickTop="1">
      <c r="A293" s="308"/>
      <c r="B293" s="268" t="s">
        <v>29</v>
      </c>
      <c r="C293" s="39" t="s">
        <v>22</v>
      </c>
      <c r="D293" s="232">
        <f>IF(ISERROR(ROUND(D295,0)),"-",ROUND(D295,0))</f>
        <v>0</v>
      </c>
      <c r="E293" s="48">
        <f>IF(S293&gt;0,0,$E$10)</f>
        <v>25</v>
      </c>
      <c r="F293" s="49">
        <f>IF(S293&gt;0,0,$F$10)</f>
        <v>25</v>
      </c>
      <c r="G293" s="49">
        <f>IF(S293&gt;0,0,$G$10)</f>
        <v>25</v>
      </c>
      <c r="H293" s="50">
        <f>IF(S293&gt;0,0,$H$10)</f>
        <v>25</v>
      </c>
      <c r="I293" s="243">
        <f>IF(ISERROR(ROUND(I295,0)),"-",ROUND(I295,0))</f>
        <v>0</v>
      </c>
      <c r="J293" s="41">
        <f>IF(S293&gt;0,0,$J$10)</f>
        <v>67</v>
      </c>
      <c r="K293" s="41">
        <f>IF(S293&gt;0,0,$K$10)</f>
        <v>240</v>
      </c>
      <c r="L293" s="41">
        <f>IF(S293&gt;0,0,$L$10)</f>
        <v>67</v>
      </c>
      <c r="M293" s="41">
        <f>IF(S293&gt;0,0,$M$10)</f>
        <v>27</v>
      </c>
      <c r="N293" s="41">
        <f>IF(S293&gt;0,0,$N$10)</f>
        <v>100</v>
      </c>
      <c r="O293" s="41">
        <f>IF(S293&gt;0,0,$O$10)</f>
        <v>53</v>
      </c>
      <c r="P293" s="41">
        <f>IF(S293&gt;0,0,$P$10)</f>
        <v>80</v>
      </c>
      <c r="Q293" s="41">
        <f>IF(S293&gt;0,0,$Q$10)</f>
        <v>67</v>
      </c>
      <c r="R293" s="43">
        <f>IF(S293&gt;0,0,$R$10)</f>
        <v>833</v>
      </c>
      <c r="S293" s="221"/>
    </row>
    <row r="294" spans="1:19" ht="11.25" customHeight="1" thickBot="1">
      <c r="A294" s="308"/>
      <c r="B294" s="269"/>
      <c r="C294" s="266" t="s">
        <v>23</v>
      </c>
      <c r="D294" s="233"/>
      <c r="E294" s="239"/>
      <c r="F294" s="225"/>
      <c r="G294" s="225"/>
      <c r="H294" s="234"/>
      <c r="I294" s="244"/>
      <c r="J294" s="239"/>
      <c r="K294" s="225"/>
      <c r="L294" s="225"/>
      <c r="M294" s="225"/>
      <c r="N294" s="225"/>
      <c r="O294" s="225"/>
      <c r="P294" s="225"/>
      <c r="Q294" s="227"/>
      <c r="R294" s="241"/>
      <c r="S294" s="222"/>
    </row>
    <row r="295" spans="1:19" ht="15" customHeight="1" thickBot="1" thickTop="1">
      <c r="A295" s="308"/>
      <c r="B295" s="270"/>
      <c r="C295" s="267"/>
      <c r="D295" s="46">
        <f>ROUNDDOWN(IF(E294,E294*E293/SUM(E293:H293))+IF(F294,F294*F293/SUM(E293:H293))+IF(G294,G294*G293/SUM(E293:H293))+IF(H294,H294*H293/SUM(E293:H293)),1)</f>
        <v>0</v>
      </c>
      <c r="E295" s="240"/>
      <c r="F295" s="226"/>
      <c r="G295" s="226"/>
      <c r="H295" s="235"/>
      <c r="I295" s="47">
        <f>ROUNDDOWN(IF(J294,J294*J293/SUM(J293:Q293))+IF(K294,K294*K293/SUM(J293:Q293))+IF(L294,L294*L293/SUM(J293:Q293))+IF(M294,M294*M293/SUM(J293:Q293))+IF(N294,N294*N293/SUM(J293:Q293))+IF(O294,O294*O293/SUM(J293:Q293))+IF(P294,P294*P293/SUM(J293:Q293))+IF(Q294,Q294*Q293/SUM(J293:Q293)),1)</f>
        <v>0</v>
      </c>
      <c r="J295" s="240"/>
      <c r="K295" s="226"/>
      <c r="L295" s="226"/>
      <c r="M295" s="226"/>
      <c r="N295" s="226"/>
      <c r="O295" s="226"/>
      <c r="P295" s="226"/>
      <c r="Q295" s="246"/>
      <c r="R295" s="259"/>
      <c r="S295" s="224"/>
    </row>
    <row r="296" spans="1:19" ht="18" customHeight="1" thickTop="1">
      <c r="A296" s="308"/>
      <c r="B296" s="268" t="s">
        <v>30</v>
      </c>
      <c r="C296" s="39" t="s">
        <v>22</v>
      </c>
      <c r="D296" s="232">
        <f>IF(ISERROR(ROUND(D298,0)),"-",ROUND(D298,0))</f>
        <v>0</v>
      </c>
      <c r="E296" s="48">
        <f>$E$11</f>
        <v>25</v>
      </c>
      <c r="F296" s="49">
        <f>$F$11</f>
        <v>25</v>
      </c>
      <c r="G296" s="49">
        <f>$G$11</f>
        <v>25</v>
      </c>
      <c r="H296" s="50">
        <f>$H$11</f>
        <v>25</v>
      </c>
      <c r="I296" s="243">
        <f>IF(ISERROR(ROUND(I298,0)),"-",ROUND(I298,0))</f>
        <v>0</v>
      </c>
      <c r="J296" s="40">
        <f>$J$11</f>
        <v>67</v>
      </c>
      <c r="K296" s="40">
        <f>$K$11</f>
        <v>240</v>
      </c>
      <c r="L296" s="40">
        <f>$L$11</f>
        <v>67</v>
      </c>
      <c r="M296" s="40">
        <f>$M$11</f>
        <v>27</v>
      </c>
      <c r="N296" s="40">
        <f>$N$11</f>
        <v>100</v>
      </c>
      <c r="O296" s="40">
        <f>$O$11</f>
        <v>54</v>
      </c>
      <c r="P296" s="40">
        <f>$P$11</f>
        <v>80</v>
      </c>
      <c r="Q296" s="51">
        <f>$Q$11</f>
        <v>67</v>
      </c>
      <c r="R296" s="43">
        <f>$R$11</f>
        <v>834</v>
      </c>
      <c r="S296" s="52"/>
    </row>
    <row r="297" spans="1:19" ht="8.25" customHeight="1" thickBot="1">
      <c r="A297" s="308"/>
      <c r="B297" s="269"/>
      <c r="C297" s="266" t="s">
        <v>23</v>
      </c>
      <c r="D297" s="233"/>
      <c r="E297" s="239"/>
      <c r="F297" s="225"/>
      <c r="G297" s="225"/>
      <c r="H297" s="234"/>
      <c r="I297" s="244"/>
      <c r="J297" s="239"/>
      <c r="K297" s="225"/>
      <c r="L297" s="225"/>
      <c r="M297" s="225"/>
      <c r="N297" s="225"/>
      <c r="O297" s="225"/>
      <c r="P297" s="225"/>
      <c r="Q297" s="227"/>
      <c r="R297" s="241"/>
      <c r="S297" s="52"/>
    </row>
    <row r="298" spans="1:19" ht="18.75" customHeight="1" thickBot="1" thickTop="1">
      <c r="A298" s="308"/>
      <c r="B298" s="270"/>
      <c r="C298" s="267"/>
      <c r="D298" s="46">
        <f>ROUNDDOWN(IF(E297,E297*E296/SUM(E296:H296))+IF(F297,F297*F296/SUM(E296:H296))+IF(G297,G297*G296/SUM(E296:H296))+IF(H297,H297*H296/SUM(E296:H296)),1)</f>
        <v>0</v>
      </c>
      <c r="E298" s="240"/>
      <c r="F298" s="226"/>
      <c r="G298" s="226"/>
      <c r="H298" s="235"/>
      <c r="I298" s="47">
        <f>ROUNDDOWN(IF(J297,J297*J296/SUM(J296:Q296))+IF(K297,K297*K296/SUM(J296:Q296))+IF(L297,L297*L296/SUM(J296:Q296))+IF(M297,M297*M296/SUM(J296:Q296))+IF(N297,N297*N296/SUM(J296:Q296))+IF(O297,O297*O296/SUM(J296:Q296))+IF(P297,P297*P296/SUM(J296:Q296))+IF(Q297,Q297*Q296/SUM(J296:Q296)),1)</f>
        <v>0</v>
      </c>
      <c r="J298" s="265"/>
      <c r="K298" s="245"/>
      <c r="L298" s="245"/>
      <c r="M298" s="245"/>
      <c r="N298" s="245"/>
      <c r="O298" s="245"/>
      <c r="P298" s="245"/>
      <c r="Q298" s="228"/>
      <c r="R298" s="242"/>
      <c r="S298" s="52"/>
    </row>
    <row r="299" spans="1:19" ht="18" customHeight="1" thickTop="1">
      <c r="A299" s="308"/>
      <c r="B299" s="279" t="s">
        <v>21</v>
      </c>
      <c r="C299" s="53" t="s">
        <v>22</v>
      </c>
      <c r="D299" s="232">
        <f>ROUND(D301,0)</f>
        <v>0</v>
      </c>
      <c r="E299" s="54">
        <f>E290+E293+E296</f>
        <v>75</v>
      </c>
      <c r="F299" s="55">
        <f>F290+F293+F296</f>
        <v>75</v>
      </c>
      <c r="G299" s="55">
        <f>G290+G293+G296</f>
        <v>75</v>
      </c>
      <c r="H299" s="56">
        <f>H290+H293+H296</f>
        <v>75</v>
      </c>
      <c r="I299" s="263"/>
      <c r="J299" s="54">
        <f aca="true" t="shared" si="49" ref="J299:R299">J290+J293+J296</f>
        <v>200</v>
      </c>
      <c r="K299" s="55">
        <f t="shared" si="49"/>
        <v>720</v>
      </c>
      <c r="L299" s="55">
        <f t="shared" si="49"/>
        <v>200</v>
      </c>
      <c r="M299" s="55">
        <f t="shared" si="49"/>
        <v>80</v>
      </c>
      <c r="N299" s="55">
        <f t="shared" si="49"/>
        <v>300</v>
      </c>
      <c r="O299" s="55">
        <f t="shared" si="49"/>
        <v>160</v>
      </c>
      <c r="P299" s="55">
        <f t="shared" si="49"/>
        <v>240</v>
      </c>
      <c r="Q299" s="56">
        <f t="shared" si="49"/>
        <v>200</v>
      </c>
      <c r="R299" s="57">
        <f t="shared" si="49"/>
        <v>2500</v>
      </c>
      <c r="S299" s="58"/>
    </row>
    <row r="300" spans="1:19" ht="27.75" customHeight="1" thickBot="1">
      <c r="A300" s="308"/>
      <c r="B300" s="280"/>
      <c r="C300" s="277" t="s">
        <v>23</v>
      </c>
      <c r="D300" s="233"/>
      <c r="E300" s="59">
        <f>ROUND(E301,0)</f>
        <v>0</v>
      </c>
      <c r="F300" s="60">
        <f>ROUND(F301,0)</f>
        <v>0</v>
      </c>
      <c r="G300" s="60">
        <f>ROUND(G301,0)</f>
        <v>0</v>
      </c>
      <c r="H300" s="61">
        <f>ROUND(H301,0)</f>
        <v>0</v>
      </c>
      <c r="I300" s="264"/>
      <c r="J300" s="45">
        <f aca="true" t="shared" si="50" ref="J300:R300">ROUND(J301,0)</f>
        <v>0</v>
      </c>
      <c r="K300" s="45">
        <f t="shared" si="50"/>
        <v>0</v>
      </c>
      <c r="L300" s="45">
        <f t="shared" si="50"/>
        <v>0</v>
      </c>
      <c r="M300" s="45">
        <f t="shared" si="50"/>
        <v>0</v>
      </c>
      <c r="N300" s="45">
        <f t="shared" si="50"/>
        <v>0</v>
      </c>
      <c r="O300" s="45">
        <f t="shared" si="50"/>
        <v>0</v>
      </c>
      <c r="P300" s="45">
        <f t="shared" si="50"/>
        <v>0</v>
      </c>
      <c r="Q300" s="62">
        <f t="shared" si="50"/>
        <v>0</v>
      </c>
      <c r="R300" s="63">
        <f t="shared" si="50"/>
        <v>0</v>
      </c>
      <c r="S300" s="64"/>
    </row>
    <row r="301" spans="1:18" ht="18" customHeight="1" thickBot="1" thickTop="1">
      <c r="A301" s="309"/>
      <c r="B301" s="281"/>
      <c r="C301" s="278"/>
      <c r="D301" s="46">
        <f>ROUNDDOWN((E301*E299+F301*F299+G301*G299+H301*H299)/SUM(E299:H299),1)</f>
        <v>0</v>
      </c>
      <c r="E301" s="65">
        <f>ROUNDDOWN((E291*E290+E294*E293+E297*E296)/E299,1)</f>
        <v>0</v>
      </c>
      <c r="F301" s="65">
        <f>ROUNDDOWN((F291*F290+F294*F293+F297*F296)/F299,1)</f>
        <v>0</v>
      </c>
      <c r="G301" s="65">
        <f>ROUNDDOWN((G291*G290+G294*G293+G297*G296)/G299,1)</f>
        <v>0</v>
      </c>
      <c r="H301" s="65">
        <f>ROUNDDOWN((H291*H290+H294*H293+H297*H296)/H299,1)</f>
        <v>0</v>
      </c>
      <c r="I301" s="66"/>
      <c r="J301" s="65">
        <f aca="true" t="shared" si="51" ref="J301:R301">ROUNDDOWN((J291*J290+J294*J293+J297*J296)/J299,1)</f>
        <v>0</v>
      </c>
      <c r="K301" s="65">
        <f t="shared" si="51"/>
        <v>0</v>
      </c>
      <c r="L301" s="65">
        <f t="shared" si="51"/>
        <v>0</v>
      </c>
      <c r="M301" s="65">
        <f t="shared" si="51"/>
        <v>0</v>
      </c>
      <c r="N301" s="65">
        <f t="shared" si="51"/>
        <v>0</v>
      </c>
      <c r="O301" s="65">
        <f t="shared" si="51"/>
        <v>0</v>
      </c>
      <c r="P301" s="65">
        <f t="shared" si="51"/>
        <v>0</v>
      </c>
      <c r="Q301" s="67">
        <f t="shared" si="51"/>
        <v>0</v>
      </c>
      <c r="R301" s="68">
        <f t="shared" si="51"/>
        <v>0</v>
      </c>
    </row>
    <row r="302" spans="5:18" ht="16.5" thickBot="1" thickTop="1"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</row>
    <row r="303" spans="1:19" ht="29.25" customHeight="1" thickTop="1">
      <c r="A303" s="307">
        <v>18</v>
      </c>
      <c r="B303" s="329" t="s">
        <v>70</v>
      </c>
      <c r="C303" s="305"/>
      <c r="D303" s="229" t="s">
        <v>13</v>
      </c>
      <c r="E303" s="247"/>
      <c r="F303" s="248"/>
      <c r="G303" s="248"/>
      <c r="H303" s="249"/>
      <c r="I303" s="236" t="s">
        <v>12</v>
      </c>
      <c r="J303" s="260"/>
      <c r="K303" s="261"/>
      <c r="L303" s="261"/>
      <c r="M303" s="261"/>
      <c r="N303" s="261"/>
      <c r="O303" s="261"/>
      <c r="P303" s="261"/>
      <c r="Q303" s="262"/>
      <c r="R303" s="254" t="s">
        <v>14</v>
      </c>
      <c r="S303" s="252" t="s">
        <v>53</v>
      </c>
    </row>
    <row r="304" spans="1:20" s="35" customFormat="1" ht="27.75" customHeight="1">
      <c r="A304" s="308"/>
      <c r="B304" s="330" t="s">
        <v>71</v>
      </c>
      <c r="C304" s="272"/>
      <c r="D304" s="230"/>
      <c r="E304" s="250" t="s">
        <v>16</v>
      </c>
      <c r="F304" s="250" t="s">
        <v>17</v>
      </c>
      <c r="G304" s="250" t="s">
        <v>18</v>
      </c>
      <c r="H304" s="257" t="s">
        <v>19</v>
      </c>
      <c r="I304" s="237"/>
      <c r="J304" s="250" t="s">
        <v>4</v>
      </c>
      <c r="K304" s="250" t="s">
        <v>5</v>
      </c>
      <c r="L304" s="250" t="s">
        <v>6</v>
      </c>
      <c r="M304" s="250" t="s">
        <v>7</v>
      </c>
      <c r="N304" s="250" t="s">
        <v>8</v>
      </c>
      <c r="O304" s="250" t="s">
        <v>9</v>
      </c>
      <c r="P304" s="250" t="s">
        <v>10</v>
      </c>
      <c r="Q304" s="257" t="s">
        <v>11</v>
      </c>
      <c r="R304" s="255"/>
      <c r="S304" s="253"/>
      <c r="T304" s="34"/>
    </row>
    <row r="305" spans="1:20" s="35" customFormat="1" ht="48" customHeight="1">
      <c r="A305" s="308"/>
      <c r="B305" s="330" t="s">
        <v>72</v>
      </c>
      <c r="C305" s="272"/>
      <c r="D305" s="230"/>
      <c r="E305" s="275"/>
      <c r="F305" s="275"/>
      <c r="G305" s="275"/>
      <c r="H305" s="276"/>
      <c r="I305" s="237"/>
      <c r="J305" s="251"/>
      <c r="K305" s="251"/>
      <c r="L305" s="251"/>
      <c r="M305" s="251"/>
      <c r="N305" s="251"/>
      <c r="O305" s="251"/>
      <c r="P305" s="251"/>
      <c r="Q305" s="258"/>
      <c r="R305" s="255"/>
      <c r="S305" s="253"/>
      <c r="T305" s="34"/>
    </row>
    <row r="306" spans="1:19" s="38" customFormat="1" ht="28.5" customHeight="1" thickBot="1">
      <c r="A306" s="308"/>
      <c r="B306" s="331" t="s">
        <v>73</v>
      </c>
      <c r="C306" s="274"/>
      <c r="D306" s="231"/>
      <c r="E306" s="36" t="s">
        <v>0</v>
      </c>
      <c r="F306" s="36" t="s">
        <v>1</v>
      </c>
      <c r="G306" s="36" t="s">
        <v>2</v>
      </c>
      <c r="H306" s="37" t="s">
        <v>3</v>
      </c>
      <c r="I306" s="238"/>
      <c r="J306" s="36">
        <v>1</v>
      </c>
      <c r="K306" s="36">
        <v>2</v>
      </c>
      <c r="L306" s="36">
        <v>3</v>
      </c>
      <c r="M306" s="36">
        <v>4</v>
      </c>
      <c r="N306" s="36">
        <v>5</v>
      </c>
      <c r="O306" s="36">
        <v>6</v>
      </c>
      <c r="P306" s="36">
        <v>7</v>
      </c>
      <c r="Q306" s="37">
        <v>8</v>
      </c>
      <c r="R306" s="256"/>
      <c r="S306" s="253"/>
    </row>
    <row r="307" spans="1:20" s="44" customFormat="1" ht="17.25" customHeight="1" thickTop="1">
      <c r="A307" s="308"/>
      <c r="B307" s="268" t="s">
        <v>15</v>
      </c>
      <c r="C307" s="39" t="s">
        <v>22</v>
      </c>
      <c r="D307" s="232">
        <f>IF(ISERROR(ROUND(D309,0)),"-",ROUND(D309,0))</f>
        <v>0</v>
      </c>
      <c r="E307" s="40">
        <f>IF(S307&gt;0,0,$E$9)</f>
        <v>25</v>
      </c>
      <c r="F307" s="40">
        <f>IF(S307&gt;0,0,$F$9)</f>
        <v>25</v>
      </c>
      <c r="G307" s="40">
        <f>IF(S307&gt;0,0,$G$9)</f>
        <v>25</v>
      </c>
      <c r="H307" s="40">
        <f>IF(S307&gt;0,0,$H$9)</f>
        <v>25</v>
      </c>
      <c r="I307" s="243">
        <f>IF(ISERROR(ROUND(I309,0)),"-",ROUND(I309,0))</f>
        <v>0</v>
      </c>
      <c r="J307" s="40">
        <f>IF(S307&gt;0,0,$J$9)</f>
        <v>66</v>
      </c>
      <c r="K307" s="41">
        <f>IF(S307&gt;0,0,$K$9)</f>
        <v>240</v>
      </c>
      <c r="L307" s="41">
        <f>IF(S307&gt;0,0,$L$9)</f>
        <v>66</v>
      </c>
      <c r="M307" s="41">
        <f>IF(S307&gt;0,0,$M$9)</f>
        <v>26</v>
      </c>
      <c r="N307" s="41">
        <f>IF(S307&gt;0,0,$N$9)</f>
        <v>100</v>
      </c>
      <c r="O307" s="41">
        <f>IF(S307&gt;0,0,$O$9)</f>
        <v>53</v>
      </c>
      <c r="P307" s="41">
        <f>IF(S307&gt;0,0,$P$9)</f>
        <v>80</v>
      </c>
      <c r="Q307" s="42">
        <f>IF(S307&gt;0,0,$Q$9)</f>
        <v>66</v>
      </c>
      <c r="R307" s="43">
        <f>IF(S307&gt;0,0,$R$9)</f>
        <v>833</v>
      </c>
      <c r="S307" s="221"/>
      <c r="T307" s="44" t="s">
        <v>35</v>
      </c>
    </row>
    <row r="308" spans="1:19" ht="9" customHeight="1" thickBot="1">
      <c r="A308" s="308"/>
      <c r="B308" s="269"/>
      <c r="C308" s="266" t="s">
        <v>23</v>
      </c>
      <c r="D308" s="233"/>
      <c r="E308" s="239"/>
      <c r="F308" s="225"/>
      <c r="G308" s="225"/>
      <c r="H308" s="234"/>
      <c r="I308" s="244"/>
      <c r="J308" s="239"/>
      <c r="K308" s="225"/>
      <c r="L308" s="225"/>
      <c r="M308" s="225"/>
      <c r="N308" s="225"/>
      <c r="O308" s="225"/>
      <c r="P308" s="225"/>
      <c r="Q308" s="227"/>
      <c r="R308" s="241"/>
      <c r="S308" s="222"/>
    </row>
    <row r="309" spans="1:19" ht="18.75" customHeight="1" thickBot="1" thickTop="1">
      <c r="A309" s="308"/>
      <c r="B309" s="270"/>
      <c r="C309" s="267"/>
      <c r="D309" s="46">
        <f>IF($S307&gt;0,0,ROUNDDOWN(IF(E308,E308*E307/SUM(E307:H307))+IF(F308,F308*F307/SUM(E307:H307))+IF(G308,G308*G307/SUM(E307:H307))+IF(H308,H308*H307/SUM(E307:H307)),1))</f>
        <v>0</v>
      </c>
      <c r="E309" s="240"/>
      <c r="F309" s="226"/>
      <c r="G309" s="226"/>
      <c r="H309" s="235"/>
      <c r="I309" s="47">
        <f>IF($S307&gt;0,0,(ROUNDDOWN(IF(J308,J308*J307/SUM(J307:Q307))+IF(K308,K308*K307/SUM(J307:Q307))+IF(L308,L308*L307/SUM(J307:Q307))+IF(M308,M308*M307/SUM(J307:Q307))+IF(N308,N308*N307/SUM(J307:Q307))+IF(O308,O308*O307/SUM(J307:Q307))+IF(P308,P308*P307/SUM(J307:Q307))+IF(Q308,Q308*Q307/SUM(J307:Q307)),1)))</f>
        <v>0</v>
      </c>
      <c r="J309" s="240"/>
      <c r="K309" s="226"/>
      <c r="L309" s="226"/>
      <c r="M309" s="226"/>
      <c r="N309" s="226"/>
      <c r="O309" s="226"/>
      <c r="P309" s="226"/>
      <c r="Q309" s="246"/>
      <c r="R309" s="259"/>
      <c r="S309" s="223"/>
    </row>
    <row r="310" spans="1:19" ht="15.75" customHeight="1" thickTop="1">
      <c r="A310" s="308"/>
      <c r="B310" s="268" t="s">
        <v>29</v>
      </c>
      <c r="C310" s="39" t="s">
        <v>22</v>
      </c>
      <c r="D310" s="232">
        <f>IF(ISERROR(ROUND(D312,0)),"-",ROUND(D312,0))</f>
        <v>0</v>
      </c>
      <c r="E310" s="48">
        <f>IF(S310&gt;0,0,$E$10)</f>
        <v>25</v>
      </c>
      <c r="F310" s="49">
        <f>IF(S310&gt;0,0,$F$10)</f>
        <v>25</v>
      </c>
      <c r="G310" s="49">
        <f>IF(S310&gt;0,0,$G$10)</f>
        <v>25</v>
      </c>
      <c r="H310" s="50">
        <f>IF(S310&gt;0,0,$H$10)</f>
        <v>25</v>
      </c>
      <c r="I310" s="243">
        <f>IF(ISERROR(ROUND(I312,0)),"-",ROUND(I312,0))</f>
        <v>0</v>
      </c>
      <c r="J310" s="41">
        <f>IF(S310&gt;0,0,$J$10)</f>
        <v>67</v>
      </c>
      <c r="K310" s="41">
        <f>IF(S310&gt;0,0,$K$10)</f>
        <v>240</v>
      </c>
      <c r="L310" s="41">
        <f>IF(S310&gt;0,0,$L$10)</f>
        <v>67</v>
      </c>
      <c r="M310" s="41">
        <f>IF(S310&gt;0,0,$M$10)</f>
        <v>27</v>
      </c>
      <c r="N310" s="41">
        <f>IF(S310&gt;0,0,$N$10)</f>
        <v>100</v>
      </c>
      <c r="O310" s="41">
        <f>IF(S310&gt;0,0,$O$10)</f>
        <v>53</v>
      </c>
      <c r="P310" s="41">
        <f>IF(S310&gt;0,0,$P$10)</f>
        <v>80</v>
      </c>
      <c r="Q310" s="41">
        <f>IF(S310&gt;0,0,$Q$10)</f>
        <v>67</v>
      </c>
      <c r="R310" s="43">
        <f>IF(S310&gt;0,0,$R$10)</f>
        <v>833</v>
      </c>
      <c r="S310" s="221"/>
    </row>
    <row r="311" spans="1:19" ht="11.25" customHeight="1" thickBot="1">
      <c r="A311" s="308"/>
      <c r="B311" s="269"/>
      <c r="C311" s="266" t="s">
        <v>23</v>
      </c>
      <c r="D311" s="233"/>
      <c r="E311" s="239"/>
      <c r="F311" s="225"/>
      <c r="G311" s="225"/>
      <c r="H311" s="234"/>
      <c r="I311" s="244"/>
      <c r="J311" s="239"/>
      <c r="K311" s="225"/>
      <c r="L311" s="225"/>
      <c r="M311" s="225"/>
      <c r="N311" s="225"/>
      <c r="O311" s="225"/>
      <c r="P311" s="225"/>
      <c r="Q311" s="227"/>
      <c r="R311" s="241"/>
      <c r="S311" s="222"/>
    </row>
    <row r="312" spans="1:19" ht="15" customHeight="1" thickBot="1" thickTop="1">
      <c r="A312" s="308"/>
      <c r="B312" s="270"/>
      <c r="C312" s="267"/>
      <c r="D312" s="46">
        <f>ROUNDDOWN(IF(E311,E311*E310/SUM(E310:H310))+IF(F311,F311*F310/SUM(E310:H310))+IF(G311,G311*G310/SUM(E310:H310))+IF(H311,H311*H310/SUM(E310:H310)),1)</f>
        <v>0</v>
      </c>
      <c r="E312" s="240"/>
      <c r="F312" s="226"/>
      <c r="G312" s="226"/>
      <c r="H312" s="235"/>
      <c r="I312" s="47">
        <f>ROUNDDOWN(IF(J311,J311*J310/SUM(J310:Q310))+IF(K311,K311*K310/SUM(J310:Q310))+IF(L311,L311*L310/SUM(J310:Q310))+IF(M311,M311*M310/SUM(J310:Q310))+IF(N311,N311*N310/SUM(J310:Q310))+IF(O311,O311*O310/SUM(J310:Q310))+IF(P311,P311*P310/SUM(J310:Q310))+IF(Q311,Q311*Q310/SUM(J310:Q310)),1)</f>
        <v>0</v>
      </c>
      <c r="J312" s="240"/>
      <c r="K312" s="226"/>
      <c r="L312" s="226"/>
      <c r="M312" s="226"/>
      <c r="N312" s="226"/>
      <c r="O312" s="226"/>
      <c r="P312" s="226"/>
      <c r="Q312" s="246"/>
      <c r="R312" s="259"/>
      <c r="S312" s="224"/>
    </row>
    <row r="313" spans="1:19" ht="18" customHeight="1" thickTop="1">
      <c r="A313" s="308"/>
      <c r="B313" s="268" t="s">
        <v>30</v>
      </c>
      <c r="C313" s="39" t="s">
        <v>22</v>
      </c>
      <c r="D313" s="232">
        <f>IF(ISERROR(ROUND(D315,0)),"-",ROUND(D315,0))</f>
        <v>0</v>
      </c>
      <c r="E313" s="48">
        <f>$E$11</f>
        <v>25</v>
      </c>
      <c r="F313" s="49">
        <f>$F$11</f>
        <v>25</v>
      </c>
      <c r="G313" s="49">
        <f>$G$11</f>
        <v>25</v>
      </c>
      <c r="H313" s="50">
        <f>$H$11</f>
        <v>25</v>
      </c>
      <c r="I313" s="243">
        <f>IF(ISERROR(ROUND(I315,0)),"-",ROUND(I315,0))</f>
        <v>0</v>
      </c>
      <c r="J313" s="40">
        <f>$J$11</f>
        <v>67</v>
      </c>
      <c r="K313" s="40">
        <f>$K$11</f>
        <v>240</v>
      </c>
      <c r="L313" s="40">
        <f>$L$11</f>
        <v>67</v>
      </c>
      <c r="M313" s="40">
        <f>$M$11</f>
        <v>27</v>
      </c>
      <c r="N313" s="40">
        <f>$N$11</f>
        <v>100</v>
      </c>
      <c r="O313" s="40">
        <f>$O$11</f>
        <v>54</v>
      </c>
      <c r="P313" s="40">
        <f>$P$11</f>
        <v>80</v>
      </c>
      <c r="Q313" s="51">
        <f>$Q$11</f>
        <v>67</v>
      </c>
      <c r="R313" s="43">
        <f>$R$11</f>
        <v>834</v>
      </c>
      <c r="S313" s="52"/>
    </row>
    <row r="314" spans="1:19" ht="8.25" customHeight="1" thickBot="1">
      <c r="A314" s="308"/>
      <c r="B314" s="269"/>
      <c r="C314" s="266" t="s">
        <v>23</v>
      </c>
      <c r="D314" s="233"/>
      <c r="E314" s="239"/>
      <c r="F314" s="225"/>
      <c r="G314" s="225"/>
      <c r="H314" s="234"/>
      <c r="I314" s="244"/>
      <c r="J314" s="239"/>
      <c r="K314" s="225"/>
      <c r="L314" s="225"/>
      <c r="M314" s="225"/>
      <c r="N314" s="225"/>
      <c r="O314" s="225"/>
      <c r="P314" s="225"/>
      <c r="Q314" s="227"/>
      <c r="R314" s="241"/>
      <c r="S314" s="52"/>
    </row>
    <row r="315" spans="1:19" ht="18.75" customHeight="1" thickBot="1" thickTop="1">
      <c r="A315" s="308"/>
      <c r="B315" s="270"/>
      <c r="C315" s="267"/>
      <c r="D315" s="46">
        <f>ROUNDDOWN(IF(E314,E314*E313/SUM(E313:H313))+IF(F314,F314*F313/SUM(E313:H313))+IF(G314,G314*G313/SUM(E313:H313))+IF(H314,H314*H313/SUM(E313:H313)),1)</f>
        <v>0</v>
      </c>
      <c r="E315" s="240"/>
      <c r="F315" s="226"/>
      <c r="G315" s="226"/>
      <c r="H315" s="235"/>
      <c r="I315" s="47">
        <f>ROUNDDOWN(IF(J314,J314*J313/SUM(J313:Q313))+IF(K314,K314*K313/SUM(J313:Q313))+IF(L314,L314*L313/SUM(J313:Q313))+IF(M314,M314*M313/SUM(J313:Q313))+IF(N314,N314*N313/SUM(J313:Q313))+IF(O314,O314*O313/SUM(J313:Q313))+IF(P314,P314*P313/SUM(J313:Q313))+IF(Q314,Q314*Q313/SUM(J313:Q313)),1)</f>
        <v>0</v>
      </c>
      <c r="J315" s="265"/>
      <c r="K315" s="245"/>
      <c r="L315" s="245"/>
      <c r="M315" s="245"/>
      <c r="N315" s="245"/>
      <c r="O315" s="245"/>
      <c r="P315" s="245"/>
      <c r="Q315" s="228"/>
      <c r="R315" s="242"/>
      <c r="S315" s="52"/>
    </row>
    <row r="316" spans="1:19" ht="18" customHeight="1" thickTop="1">
      <c r="A316" s="308"/>
      <c r="B316" s="279" t="s">
        <v>21</v>
      </c>
      <c r="C316" s="53" t="s">
        <v>22</v>
      </c>
      <c r="D316" s="232">
        <f>ROUND(D318,0)</f>
        <v>0</v>
      </c>
      <c r="E316" s="54">
        <f>E307+E310+E313</f>
        <v>75</v>
      </c>
      <c r="F316" s="55">
        <f>F307+F310+F313</f>
        <v>75</v>
      </c>
      <c r="G316" s="55">
        <f>G307+G310+G313</f>
        <v>75</v>
      </c>
      <c r="H316" s="56">
        <f>H307+H310+H313</f>
        <v>75</v>
      </c>
      <c r="I316" s="263"/>
      <c r="J316" s="54">
        <f aca="true" t="shared" si="52" ref="J316:R316">J307+J310+J313</f>
        <v>200</v>
      </c>
      <c r="K316" s="55">
        <f t="shared" si="52"/>
        <v>720</v>
      </c>
      <c r="L316" s="55">
        <f t="shared" si="52"/>
        <v>200</v>
      </c>
      <c r="M316" s="55">
        <f t="shared" si="52"/>
        <v>80</v>
      </c>
      <c r="N316" s="55">
        <f t="shared" si="52"/>
        <v>300</v>
      </c>
      <c r="O316" s="55">
        <f t="shared" si="52"/>
        <v>160</v>
      </c>
      <c r="P316" s="55">
        <f t="shared" si="52"/>
        <v>240</v>
      </c>
      <c r="Q316" s="56">
        <f t="shared" si="52"/>
        <v>200</v>
      </c>
      <c r="R316" s="57">
        <f t="shared" si="52"/>
        <v>2500</v>
      </c>
      <c r="S316" s="58"/>
    </row>
    <row r="317" spans="1:19" ht="27.75" customHeight="1" thickBot="1">
      <c r="A317" s="308"/>
      <c r="B317" s="280"/>
      <c r="C317" s="277" t="s">
        <v>23</v>
      </c>
      <c r="D317" s="233"/>
      <c r="E317" s="59">
        <f>ROUND(E318,0)</f>
        <v>0</v>
      </c>
      <c r="F317" s="60">
        <f>ROUND(F318,0)</f>
        <v>0</v>
      </c>
      <c r="G317" s="60">
        <f>ROUND(G318,0)</f>
        <v>0</v>
      </c>
      <c r="H317" s="61">
        <f>ROUND(H318,0)</f>
        <v>0</v>
      </c>
      <c r="I317" s="264"/>
      <c r="J317" s="45">
        <f aca="true" t="shared" si="53" ref="J317:R317">ROUND(J318,0)</f>
        <v>0</v>
      </c>
      <c r="K317" s="45">
        <f t="shared" si="53"/>
        <v>0</v>
      </c>
      <c r="L317" s="45">
        <f t="shared" si="53"/>
        <v>0</v>
      </c>
      <c r="M317" s="45">
        <f t="shared" si="53"/>
        <v>0</v>
      </c>
      <c r="N317" s="45">
        <f t="shared" si="53"/>
        <v>0</v>
      </c>
      <c r="O317" s="45">
        <f t="shared" si="53"/>
        <v>0</v>
      </c>
      <c r="P317" s="45">
        <f t="shared" si="53"/>
        <v>0</v>
      </c>
      <c r="Q317" s="62">
        <f t="shared" si="53"/>
        <v>0</v>
      </c>
      <c r="R317" s="63">
        <f t="shared" si="53"/>
        <v>0</v>
      </c>
      <c r="S317" s="64"/>
    </row>
    <row r="318" spans="1:18" ht="18" customHeight="1" thickBot="1" thickTop="1">
      <c r="A318" s="309"/>
      <c r="B318" s="281"/>
      <c r="C318" s="278"/>
      <c r="D318" s="46">
        <f>ROUNDDOWN((E318*E316+F318*F316+G318*G316+H318*H316)/SUM(E316:H316),1)</f>
        <v>0</v>
      </c>
      <c r="E318" s="65">
        <f>ROUNDDOWN((E308*E307+E311*E310+E314*E313)/E316,1)</f>
        <v>0</v>
      </c>
      <c r="F318" s="65">
        <f>ROUNDDOWN((F308*F307+F311*F310+F314*F313)/F316,1)</f>
        <v>0</v>
      </c>
      <c r="G318" s="65">
        <f>ROUNDDOWN((G308*G307+G311*G310+G314*G313)/G316,1)</f>
        <v>0</v>
      </c>
      <c r="H318" s="65">
        <f>ROUNDDOWN((H308*H307+H311*H310+H314*H313)/H316,1)</f>
        <v>0</v>
      </c>
      <c r="I318" s="66"/>
      <c r="J318" s="65">
        <f aca="true" t="shared" si="54" ref="J318:R318">ROUNDDOWN((J308*J307+J311*J310+J314*J313)/J316,1)</f>
        <v>0</v>
      </c>
      <c r="K318" s="65">
        <f t="shared" si="54"/>
        <v>0</v>
      </c>
      <c r="L318" s="65">
        <f t="shared" si="54"/>
        <v>0</v>
      </c>
      <c r="M318" s="65">
        <f t="shared" si="54"/>
        <v>0</v>
      </c>
      <c r="N318" s="65">
        <f t="shared" si="54"/>
        <v>0</v>
      </c>
      <c r="O318" s="65">
        <f t="shared" si="54"/>
        <v>0</v>
      </c>
      <c r="P318" s="65">
        <f t="shared" si="54"/>
        <v>0</v>
      </c>
      <c r="Q318" s="67">
        <f t="shared" si="54"/>
        <v>0</v>
      </c>
      <c r="R318" s="68">
        <f t="shared" si="54"/>
        <v>0</v>
      </c>
    </row>
    <row r="319" spans="5:18" ht="16.5" thickBot="1" thickTop="1"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</row>
    <row r="320" spans="1:19" ht="29.25" customHeight="1" thickTop="1">
      <c r="A320" s="307">
        <v>19</v>
      </c>
      <c r="B320" s="329" t="s">
        <v>70</v>
      </c>
      <c r="C320" s="305"/>
      <c r="D320" s="229" t="s">
        <v>13</v>
      </c>
      <c r="E320" s="247"/>
      <c r="F320" s="248"/>
      <c r="G320" s="248"/>
      <c r="H320" s="249"/>
      <c r="I320" s="236" t="s">
        <v>12</v>
      </c>
      <c r="J320" s="260"/>
      <c r="K320" s="261"/>
      <c r="L320" s="261"/>
      <c r="M320" s="261"/>
      <c r="N320" s="261"/>
      <c r="O320" s="261"/>
      <c r="P320" s="261"/>
      <c r="Q320" s="262"/>
      <c r="R320" s="254" t="s">
        <v>14</v>
      </c>
      <c r="S320" s="252" t="s">
        <v>53</v>
      </c>
    </row>
    <row r="321" spans="1:20" s="35" customFormat="1" ht="27.75" customHeight="1">
      <c r="A321" s="308"/>
      <c r="B321" s="330" t="s">
        <v>71</v>
      </c>
      <c r="C321" s="272"/>
      <c r="D321" s="230"/>
      <c r="E321" s="250" t="s">
        <v>16</v>
      </c>
      <c r="F321" s="250" t="s">
        <v>17</v>
      </c>
      <c r="G321" s="250" t="s">
        <v>18</v>
      </c>
      <c r="H321" s="257" t="s">
        <v>19</v>
      </c>
      <c r="I321" s="237"/>
      <c r="J321" s="250" t="s">
        <v>4</v>
      </c>
      <c r="K321" s="250" t="s">
        <v>5</v>
      </c>
      <c r="L321" s="250" t="s">
        <v>6</v>
      </c>
      <c r="M321" s="250" t="s">
        <v>7</v>
      </c>
      <c r="N321" s="250" t="s">
        <v>8</v>
      </c>
      <c r="O321" s="250" t="s">
        <v>9</v>
      </c>
      <c r="P321" s="250" t="s">
        <v>10</v>
      </c>
      <c r="Q321" s="257" t="s">
        <v>11</v>
      </c>
      <c r="R321" s="255"/>
      <c r="S321" s="253"/>
      <c r="T321" s="34"/>
    </row>
    <row r="322" spans="1:20" s="35" customFormat="1" ht="48" customHeight="1">
      <c r="A322" s="308"/>
      <c r="B322" s="330" t="s">
        <v>72</v>
      </c>
      <c r="C322" s="272"/>
      <c r="D322" s="230"/>
      <c r="E322" s="275"/>
      <c r="F322" s="275"/>
      <c r="G322" s="275"/>
      <c r="H322" s="276"/>
      <c r="I322" s="237"/>
      <c r="J322" s="251"/>
      <c r="K322" s="251"/>
      <c r="L322" s="251"/>
      <c r="M322" s="251"/>
      <c r="N322" s="251"/>
      <c r="O322" s="251"/>
      <c r="P322" s="251"/>
      <c r="Q322" s="258"/>
      <c r="R322" s="255"/>
      <c r="S322" s="253"/>
      <c r="T322" s="34"/>
    </row>
    <row r="323" spans="1:19" s="38" customFormat="1" ht="28.5" customHeight="1" thickBot="1">
      <c r="A323" s="308"/>
      <c r="B323" s="331" t="s">
        <v>73</v>
      </c>
      <c r="C323" s="274"/>
      <c r="D323" s="231"/>
      <c r="E323" s="36" t="s">
        <v>0</v>
      </c>
      <c r="F323" s="36" t="s">
        <v>1</v>
      </c>
      <c r="G323" s="36" t="s">
        <v>2</v>
      </c>
      <c r="H323" s="37" t="s">
        <v>3</v>
      </c>
      <c r="I323" s="238"/>
      <c r="J323" s="36">
        <v>1</v>
      </c>
      <c r="K323" s="36">
        <v>2</v>
      </c>
      <c r="L323" s="36">
        <v>3</v>
      </c>
      <c r="M323" s="36">
        <v>4</v>
      </c>
      <c r="N323" s="36">
        <v>5</v>
      </c>
      <c r="O323" s="36">
        <v>6</v>
      </c>
      <c r="P323" s="36">
        <v>7</v>
      </c>
      <c r="Q323" s="37">
        <v>8</v>
      </c>
      <c r="R323" s="256"/>
      <c r="S323" s="253"/>
    </row>
    <row r="324" spans="1:20" s="44" customFormat="1" ht="17.25" customHeight="1" thickTop="1">
      <c r="A324" s="308"/>
      <c r="B324" s="268" t="s">
        <v>15</v>
      </c>
      <c r="C324" s="39" t="s">
        <v>22</v>
      </c>
      <c r="D324" s="232">
        <f>IF(ISERROR(ROUND(D326,0)),"-",ROUND(D326,0))</f>
        <v>0</v>
      </c>
      <c r="E324" s="40">
        <f>IF(S324&gt;0,0,$E$9)</f>
        <v>25</v>
      </c>
      <c r="F324" s="40">
        <f>IF(S324&gt;0,0,$F$9)</f>
        <v>25</v>
      </c>
      <c r="G324" s="40">
        <f>IF(S324&gt;0,0,$G$9)</f>
        <v>25</v>
      </c>
      <c r="H324" s="40">
        <f>IF(S324&gt;0,0,$H$9)</f>
        <v>25</v>
      </c>
      <c r="I324" s="243">
        <f>IF(ISERROR(ROUND(I326,0)),"-",ROUND(I326,0))</f>
        <v>0</v>
      </c>
      <c r="J324" s="40">
        <f>IF(S324&gt;0,0,$J$9)</f>
        <v>66</v>
      </c>
      <c r="K324" s="41">
        <f>IF(S324&gt;0,0,$K$9)</f>
        <v>240</v>
      </c>
      <c r="L324" s="41">
        <f>IF(S324&gt;0,0,$L$9)</f>
        <v>66</v>
      </c>
      <c r="M324" s="41">
        <f>IF(S324&gt;0,0,$M$9)</f>
        <v>26</v>
      </c>
      <c r="N324" s="41">
        <f>IF(S324&gt;0,0,$N$9)</f>
        <v>100</v>
      </c>
      <c r="O324" s="41">
        <f>IF(S324&gt;0,0,$O$9)</f>
        <v>53</v>
      </c>
      <c r="P324" s="41">
        <f>IF(S324&gt;0,0,$P$9)</f>
        <v>80</v>
      </c>
      <c r="Q324" s="42">
        <f>IF(S324&gt;0,0,$Q$9)</f>
        <v>66</v>
      </c>
      <c r="R324" s="43">
        <f>IF(S324&gt;0,0,$R$9)</f>
        <v>833</v>
      </c>
      <c r="S324" s="221"/>
      <c r="T324" s="44" t="s">
        <v>35</v>
      </c>
    </row>
    <row r="325" spans="1:19" ht="9" customHeight="1" thickBot="1">
      <c r="A325" s="308"/>
      <c r="B325" s="269"/>
      <c r="C325" s="266" t="s">
        <v>23</v>
      </c>
      <c r="D325" s="233"/>
      <c r="E325" s="239"/>
      <c r="F325" s="225"/>
      <c r="G325" s="225"/>
      <c r="H325" s="234"/>
      <c r="I325" s="244"/>
      <c r="J325" s="239"/>
      <c r="K325" s="225"/>
      <c r="L325" s="225"/>
      <c r="M325" s="225"/>
      <c r="N325" s="225"/>
      <c r="O325" s="225"/>
      <c r="P325" s="225"/>
      <c r="Q325" s="227"/>
      <c r="R325" s="241"/>
      <c r="S325" s="222"/>
    </row>
    <row r="326" spans="1:19" ht="18.75" customHeight="1" thickBot="1" thickTop="1">
      <c r="A326" s="308"/>
      <c r="B326" s="270"/>
      <c r="C326" s="267"/>
      <c r="D326" s="46">
        <f>IF($S324&gt;0,0,ROUNDDOWN(IF(E325,E325*E324/SUM(E324:H324))+IF(F325,F325*F324/SUM(E324:H324))+IF(G325,G325*G324/SUM(E324:H324))+IF(H325,H325*H324/SUM(E324:H324)),1))</f>
        <v>0</v>
      </c>
      <c r="E326" s="240"/>
      <c r="F326" s="226"/>
      <c r="G326" s="226"/>
      <c r="H326" s="235"/>
      <c r="I326" s="47">
        <f>IF($S324&gt;0,0,(ROUNDDOWN(IF(J325,J325*J324/SUM(J324:Q324))+IF(K325,K325*K324/SUM(J324:Q324))+IF(L325,L325*L324/SUM(J324:Q324))+IF(M325,M325*M324/SUM(J324:Q324))+IF(N325,N325*N324/SUM(J324:Q324))+IF(O325,O325*O324/SUM(J324:Q324))+IF(P325,P325*P324/SUM(J324:Q324))+IF(Q325,Q325*Q324/SUM(J324:Q324)),1)))</f>
        <v>0</v>
      </c>
      <c r="J326" s="240"/>
      <c r="K326" s="226"/>
      <c r="L326" s="226"/>
      <c r="M326" s="226"/>
      <c r="N326" s="226"/>
      <c r="O326" s="226"/>
      <c r="P326" s="226"/>
      <c r="Q326" s="246"/>
      <c r="R326" s="259"/>
      <c r="S326" s="223"/>
    </row>
    <row r="327" spans="1:19" ht="15.75" customHeight="1" thickTop="1">
      <c r="A327" s="308"/>
      <c r="B327" s="268" t="s">
        <v>29</v>
      </c>
      <c r="C327" s="39" t="s">
        <v>22</v>
      </c>
      <c r="D327" s="232">
        <f>IF(ISERROR(ROUND(D329,0)),"-",ROUND(D329,0))</f>
        <v>0</v>
      </c>
      <c r="E327" s="48">
        <f>IF(S327&gt;0,0,$E$10)</f>
        <v>25</v>
      </c>
      <c r="F327" s="49">
        <f>IF(S327&gt;0,0,$F$10)</f>
        <v>25</v>
      </c>
      <c r="G327" s="49">
        <f>IF(S327&gt;0,0,$G$10)</f>
        <v>25</v>
      </c>
      <c r="H327" s="50">
        <f>IF(S327&gt;0,0,$H$10)</f>
        <v>25</v>
      </c>
      <c r="I327" s="243">
        <f>IF(ISERROR(ROUND(I329,0)),"-",ROUND(I329,0))</f>
        <v>0</v>
      </c>
      <c r="J327" s="41">
        <f>IF(S327&gt;0,0,$J$10)</f>
        <v>67</v>
      </c>
      <c r="K327" s="41">
        <f>IF(S327&gt;0,0,$K$10)</f>
        <v>240</v>
      </c>
      <c r="L327" s="41">
        <f>IF(S327&gt;0,0,$L$10)</f>
        <v>67</v>
      </c>
      <c r="M327" s="41">
        <f>IF(S327&gt;0,0,$M$10)</f>
        <v>27</v>
      </c>
      <c r="N327" s="41">
        <f>IF(S327&gt;0,0,$N$10)</f>
        <v>100</v>
      </c>
      <c r="O327" s="41">
        <f>IF(S327&gt;0,0,$O$10)</f>
        <v>53</v>
      </c>
      <c r="P327" s="41">
        <f>IF(S327&gt;0,0,$P$10)</f>
        <v>80</v>
      </c>
      <c r="Q327" s="41">
        <f>IF(S327&gt;0,0,$Q$10)</f>
        <v>67</v>
      </c>
      <c r="R327" s="43">
        <f>IF(S327&gt;0,0,$R$10)</f>
        <v>833</v>
      </c>
      <c r="S327" s="221"/>
    </row>
    <row r="328" spans="1:19" ht="11.25" customHeight="1" thickBot="1">
      <c r="A328" s="308"/>
      <c r="B328" s="269"/>
      <c r="C328" s="266" t="s">
        <v>23</v>
      </c>
      <c r="D328" s="233"/>
      <c r="E328" s="239"/>
      <c r="F328" s="225"/>
      <c r="G328" s="225"/>
      <c r="H328" s="234"/>
      <c r="I328" s="244"/>
      <c r="J328" s="239"/>
      <c r="K328" s="225"/>
      <c r="L328" s="225"/>
      <c r="M328" s="225"/>
      <c r="N328" s="225"/>
      <c r="O328" s="225"/>
      <c r="P328" s="225"/>
      <c r="Q328" s="227"/>
      <c r="R328" s="241"/>
      <c r="S328" s="222"/>
    </row>
    <row r="329" spans="1:19" ht="15" customHeight="1" thickBot="1" thickTop="1">
      <c r="A329" s="308"/>
      <c r="B329" s="270"/>
      <c r="C329" s="267"/>
      <c r="D329" s="46">
        <f>ROUNDDOWN(IF(E328,E328*E327/SUM(E327:H327))+IF(F328,F328*F327/SUM(E327:H327))+IF(G328,G328*G327/SUM(E327:H327))+IF(H328,H328*H327/SUM(E327:H327)),1)</f>
        <v>0</v>
      </c>
      <c r="E329" s="240"/>
      <c r="F329" s="226"/>
      <c r="G329" s="226"/>
      <c r="H329" s="235"/>
      <c r="I329" s="47">
        <f>ROUNDDOWN(IF(J328,J328*J327/SUM(J327:Q327))+IF(K328,K328*K327/SUM(J327:Q327))+IF(L328,L328*L327/SUM(J327:Q327))+IF(M328,M328*M327/SUM(J327:Q327))+IF(N328,N328*N327/SUM(J327:Q327))+IF(O328,O328*O327/SUM(J327:Q327))+IF(P328,P328*P327/SUM(J327:Q327))+IF(Q328,Q328*Q327/SUM(J327:Q327)),1)</f>
        <v>0</v>
      </c>
      <c r="J329" s="240"/>
      <c r="K329" s="226"/>
      <c r="L329" s="226"/>
      <c r="M329" s="226"/>
      <c r="N329" s="226"/>
      <c r="O329" s="226"/>
      <c r="P329" s="226"/>
      <c r="Q329" s="246"/>
      <c r="R329" s="259"/>
      <c r="S329" s="224"/>
    </row>
    <row r="330" spans="1:19" ht="18" customHeight="1" thickTop="1">
      <c r="A330" s="308"/>
      <c r="B330" s="268" t="s">
        <v>30</v>
      </c>
      <c r="C330" s="39" t="s">
        <v>22</v>
      </c>
      <c r="D330" s="232">
        <f>IF(ISERROR(ROUND(D332,0)),"-",ROUND(D332,0))</f>
        <v>0</v>
      </c>
      <c r="E330" s="48">
        <f>$E$11</f>
        <v>25</v>
      </c>
      <c r="F330" s="49">
        <f>$F$11</f>
        <v>25</v>
      </c>
      <c r="G330" s="49">
        <f>$G$11</f>
        <v>25</v>
      </c>
      <c r="H330" s="50">
        <f>$H$11</f>
        <v>25</v>
      </c>
      <c r="I330" s="243">
        <f>IF(ISERROR(ROUND(I332,0)),"-",ROUND(I332,0))</f>
        <v>0</v>
      </c>
      <c r="J330" s="40">
        <f>$J$11</f>
        <v>67</v>
      </c>
      <c r="K330" s="40">
        <f>$K$11</f>
        <v>240</v>
      </c>
      <c r="L330" s="40">
        <f>$L$11</f>
        <v>67</v>
      </c>
      <c r="M330" s="40">
        <f>$M$11</f>
        <v>27</v>
      </c>
      <c r="N330" s="40">
        <f>$N$11</f>
        <v>100</v>
      </c>
      <c r="O330" s="40">
        <f>$O$11</f>
        <v>54</v>
      </c>
      <c r="P330" s="40">
        <f>$P$11</f>
        <v>80</v>
      </c>
      <c r="Q330" s="51">
        <f>$Q$11</f>
        <v>67</v>
      </c>
      <c r="R330" s="43">
        <f>$R$11</f>
        <v>834</v>
      </c>
      <c r="S330" s="52"/>
    </row>
    <row r="331" spans="1:19" ht="8.25" customHeight="1" thickBot="1">
      <c r="A331" s="308"/>
      <c r="B331" s="269"/>
      <c r="C331" s="266" t="s">
        <v>23</v>
      </c>
      <c r="D331" s="233"/>
      <c r="E331" s="239"/>
      <c r="F331" s="225"/>
      <c r="G331" s="225"/>
      <c r="H331" s="234"/>
      <c r="I331" s="244"/>
      <c r="J331" s="239"/>
      <c r="K331" s="225"/>
      <c r="L331" s="225"/>
      <c r="M331" s="225"/>
      <c r="N331" s="225"/>
      <c r="O331" s="225"/>
      <c r="P331" s="225"/>
      <c r="Q331" s="227"/>
      <c r="R331" s="241"/>
      <c r="S331" s="52"/>
    </row>
    <row r="332" spans="1:19" ht="18.75" customHeight="1" thickBot="1" thickTop="1">
      <c r="A332" s="308"/>
      <c r="B332" s="270"/>
      <c r="C332" s="267"/>
      <c r="D332" s="46">
        <f>ROUNDDOWN(IF(E331,E331*E330/SUM(E330:H330))+IF(F331,F331*F330/SUM(E330:H330))+IF(G331,G331*G330/SUM(E330:H330))+IF(H331,H331*H330/SUM(E330:H330)),1)</f>
        <v>0</v>
      </c>
      <c r="E332" s="240"/>
      <c r="F332" s="226"/>
      <c r="G332" s="226"/>
      <c r="H332" s="235"/>
      <c r="I332" s="47">
        <f>ROUNDDOWN(IF(J331,J331*J330/SUM(J330:Q330))+IF(K331,K331*K330/SUM(J330:Q330))+IF(L331,L331*L330/SUM(J330:Q330))+IF(M331,M331*M330/SUM(J330:Q330))+IF(N331,N331*N330/SUM(J330:Q330))+IF(O331,O331*O330/SUM(J330:Q330))+IF(P331,P331*P330/SUM(J330:Q330))+IF(Q331,Q331*Q330/SUM(J330:Q330)),1)</f>
        <v>0</v>
      </c>
      <c r="J332" s="265"/>
      <c r="K332" s="245"/>
      <c r="L332" s="245"/>
      <c r="M332" s="245"/>
      <c r="N332" s="245"/>
      <c r="O332" s="245"/>
      <c r="P332" s="245"/>
      <c r="Q332" s="228"/>
      <c r="R332" s="242"/>
      <c r="S332" s="52"/>
    </row>
    <row r="333" spans="1:19" ht="18" customHeight="1" thickTop="1">
      <c r="A333" s="308"/>
      <c r="B333" s="279" t="s">
        <v>21</v>
      </c>
      <c r="C333" s="53" t="s">
        <v>22</v>
      </c>
      <c r="D333" s="232">
        <f>ROUND(D335,0)</f>
        <v>0</v>
      </c>
      <c r="E333" s="54">
        <f>E324+E327+E330</f>
        <v>75</v>
      </c>
      <c r="F333" s="55">
        <f>F324+F327+F330</f>
        <v>75</v>
      </c>
      <c r="G333" s="55">
        <f>G324+G327+G330</f>
        <v>75</v>
      </c>
      <c r="H333" s="56">
        <f>H324+H327+H330</f>
        <v>75</v>
      </c>
      <c r="I333" s="263"/>
      <c r="J333" s="54">
        <f aca="true" t="shared" si="55" ref="J333:R333">J324+J327+J330</f>
        <v>200</v>
      </c>
      <c r="K333" s="55">
        <f t="shared" si="55"/>
        <v>720</v>
      </c>
      <c r="L333" s="55">
        <f t="shared" si="55"/>
        <v>200</v>
      </c>
      <c r="M333" s="55">
        <f t="shared" si="55"/>
        <v>80</v>
      </c>
      <c r="N333" s="55">
        <f t="shared" si="55"/>
        <v>300</v>
      </c>
      <c r="O333" s="55">
        <f t="shared" si="55"/>
        <v>160</v>
      </c>
      <c r="P333" s="55">
        <f t="shared" si="55"/>
        <v>240</v>
      </c>
      <c r="Q333" s="56">
        <f t="shared" si="55"/>
        <v>200</v>
      </c>
      <c r="R333" s="57">
        <f t="shared" si="55"/>
        <v>2500</v>
      </c>
      <c r="S333" s="58"/>
    </row>
    <row r="334" spans="1:19" ht="27.75" customHeight="1" thickBot="1">
      <c r="A334" s="308"/>
      <c r="B334" s="280"/>
      <c r="C334" s="277" t="s">
        <v>23</v>
      </c>
      <c r="D334" s="233"/>
      <c r="E334" s="59">
        <f>ROUND(E335,0)</f>
        <v>0</v>
      </c>
      <c r="F334" s="60">
        <f>ROUND(F335,0)</f>
        <v>0</v>
      </c>
      <c r="G334" s="60">
        <f>ROUND(G335,0)</f>
        <v>0</v>
      </c>
      <c r="H334" s="61">
        <f>ROUND(H335,0)</f>
        <v>0</v>
      </c>
      <c r="I334" s="264"/>
      <c r="J334" s="45">
        <f aca="true" t="shared" si="56" ref="J334:R334">ROUND(J335,0)</f>
        <v>0</v>
      </c>
      <c r="K334" s="45">
        <f t="shared" si="56"/>
        <v>0</v>
      </c>
      <c r="L334" s="45">
        <f t="shared" si="56"/>
        <v>0</v>
      </c>
      <c r="M334" s="45">
        <f t="shared" si="56"/>
        <v>0</v>
      </c>
      <c r="N334" s="45">
        <f t="shared" si="56"/>
        <v>0</v>
      </c>
      <c r="O334" s="45">
        <f t="shared" si="56"/>
        <v>0</v>
      </c>
      <c r="P334" s="45">
        <f t="shared" si="56"/>
        <v>0</v>
      </c>
      <c r="Q334" s="62">
        <f t="shared" si="56"/>
        <v>0</v>
      </c>
      <c r="R334" s="63">
        <f t="shared" si="56"/>
        <v>0</v>
      </c>
      <c r="S334" s="64"/>
    </row>
    <row r="335" spans="1:18" ht="18" customHeight="1" thickBot="1" thickTop="1">
      <c r="A335" s="309"/>
      <c r="B335" s="281"/>
      <c r="C335" s="278"/>
      <c r="D335" s="46">
        <f>ROUNDDOWN((E335*E333+F335*F333+G335*G333+H335*H333)/SUM(E333:H333),1)</f>
        <v>0</v>
      </c>
      <c r="E335" s="65">
        <f>ROUNDDOWN((E325*E324+E328*E327+E331*E330)/E333,1)</f>
        <v>0</v>
      </c>
      <c r="F335" s="65">
        <f>ROUNDDOWN((F325*F324+F328*F327+F331*F330)/F333,1)</f>
        <v>0</v>
      </c>
      <c r="G335" s="65">
        <f>ROUNDDOWN((G325*G324+G328*G327+G331*G330)/G333,1)</f>
        <v>0</v>
      </c>
      <c r="H335" s="65">
        <f>ROUNDDOWN((H325*H324+H328*H327+H331*H330)/H333,1)</f>
        <v>0</v>
      </c>
      <c r="I335" s="66"/>
      <c r="J335" s="65">
        <f aca="true" t="shared" si="57" ref="J335:R335">ROUNDDOWN((J325*J324+J328*J327+J331*J330)/J333,1)</f>
        <v>0</v>
      </c>
      <c r="K335" s="65">
        <f t="shared" si="57"/>
        <v>0</v>
      </c>
      <c r="L335" s="65">
        <f t="shared" si="57"/>
        <v>0</v>
      </c>
      <c r="M335" s="65">
        <f t="shared" si="57"/>
        <v>0</v>
      </c>
      <c r="N335" s="65">
        <f t="shared" si="57"/>
        <v>0</v>
      </c>
      <c r="O335" s="65">
        <f t="shared" si="57"/>
        <v>0</v>
      </c>
      <c r="P335" s="65">
        <f t="shared" si="57"/>
        <v>0</v>
      </c>
      <c r="Q335" s="67">
        <f t="shared" si="57"/>
        <v>0</v>
      </c>
      <c r="R335" s="68">
        <f t="shared" si="57"/>
        <v>0</v>
      </c>
    </row>
    <row r="336" spans="5:18" ht="16.5" thickBot="1" thickTop="1"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9" ht="29.25" customHeight="1" thickTop="1">
      <c r="A337" s="307">
        <v>20</v>
      </c>
      <c r="B337" s="329" t="s">
        <v>70</v>
      </c>
      <c r="C337" s="305"/>
      <c r="D337" s="229" t="s">
        <v>13</v>
      </c>
      <c r="E337" s="247"/>
      <c r="F337" s="248"/>
      <c r="G337" s="248"/>
      <c r="H337" s="249"/>
      <c r="I337" s="236" t="s">
        <v>12</v>
      </c>
      <c r="J337" s="260"/>
      <c r="K337" s="261"/>
      <c r="L337" s="261"/>
      <c r="M337" s="261"/>
      <c r="N337" s="261"/>
      <c r="O337" s="261"/>
      <c r="P337" s="261"/>
      <c r="Q337" s="262"/>
      <c r="R337" s="254" t="s">
        <v>14</v>
      </c>
      <c r="S337" s="252" t="s">
        <v>53</v>
      </c>
    </row>
    <row r="338" spans="1:20" s="35" customFormat="1" ht="27.75" customHeight="1">
      <c r="A338" s="308"/>
      <c r="B338" s="330" t="s">
        <v>71</v>
      </c>
      <c r="C338" s="272"/>
      <c r="D338" s="230"/>
      <c r="E338" s="250" t="s">
        <v>16</v>
      </c>
      <c r="F338" s="250" t="s">
        <v>17</v>
      </c>
      <c r="G338" s="250" t="s">
        <v>18</v>
      </c>
      <c r="H338" s="257" t="s">
        <v>19</v>
      </c>
      <c r="I338" s="237"/>
      <c r="J338" s="250" t="s">
        <v>4</v>
      </c>
      <c r="K338" s="250" t="s">
        <v>5</v>
      </c>
      <c r="L338" s="250" t="s">
        <v>6</v>
      </c>
      <c r="M338" s="250" t="s">
        <v>7</v>
      </c>
      <c r="N338" s="250" t="s">
        <v>8</v>
      </c>
      <c r="O338" s="250" t="s">
        <v>9</v>
      </c>
      <c r="P338" s="250" t="s">
        <v>10</v>
      </c>
      <c r="Q338" s="257" t="s">
        <v>11</v>
      </c>
      <c r="R338" s="255"/>
      <c r="S338" s="253"/>
      <c r="T338" s="34"/>
    </row>
    <row r="339" spans="1:20" s="35" customFormat="1" ht="48" customHeight="1">
      <c r="A339" s="308"/>
      <c r="B339" s="330" t="s">
        <v>72</v>
      </c>
      <c r="C339" s="272"/>
      <c r="D339" s="230"/>
      <c r="E339" s="275"/>
      <c r="F339" s="275"/>
      <c r="G339" s="275"/>
      <c r="H339" s="276"/>
      <c r="I339" s="237"/>
      <c r="J339" s="251"/>
      <c r="K339" s="251"/>
      <c r="L339" s="251"/>
      <c r="M339" s="251"/>
      <c r="N339" s="251"/>
      <c r="O339" s="251"/>
      <c r="P339" s="251"/>
      <c r="Q339" s="258"/>
      <c r="R339" s="255"/>
      <c r="S339" s="253"/>
      <c r="T339" s="34"/>
    </row>
    <row r="340" spans="1:19" s="38" customFormat="1" ht="28.5" customHeight="1" thickBot="1">
      <c r="A340" s="308"/>
      <c r="B340" s="331" t="s">
        <v>73</v>
      </c>
      <c r="C340" s="274"/>
      <c r="D340" s="231"/>
      <c r="E340" s="36" t="s">
        <v>0</v>
      </c>
      <c r="F340" s="36" t="s">
        <v>1</v>
      </c>
      <c r="G340" s="36" t="s">
        <v>2</v>
      </c>
      <c r="H340" s="37" t="s">
        <v>3</v>
      </c>
      <c r="I340" s="238"/>
      <c r="J340" s="36">
        <v>1</v>
      </c>
      <c r="K340" s="36">
        <v>2</v>
      </c>
      <c r="L340" s="36">
        <v>3</v>
      </c>
      <c r="M340" s="36">
        <v>4</v>
      </c>
      <c r="N340" s="36">
        <v>5</v>
      </c>
      <c r="O340" s="36">
        <v>6</v>
      </c>
      <c r="P340" s="36">
        <v>7</v>
      </c>
      <c r="Q340" s="37">
        <v>8</v>
      </c>
      <c r="R340" s="256"/>
      <c r="S340" s="253"/>
    </row>
    <row r="341" spans="1:20" s="44" customFormat="1" ht="17.25" customHeight="1" thickTop="1">
      <c r="A341" s="308"/>
      <c r="B341" s="268" t="s">
        <v>15</v>
      </c>
      <c r="C341" s="39" t="s">
        <v>22</v>
      </c>
      <c r="D341" s="232">
        <f>IF(ISERROR(ROUND(D343,0)),"-",ROUND(D343,0))</f>
        <v>0</v>
      </c>
      <c r="E341" s="40">
        <f>IF(S341&gt;0,0,$E$9)</f>
        <v>25</v>
      </c>
      <c r="F341" s="40">
        <f>IF(S341&gt;0,0,$F$9)</f>
        <v>25</v>
      </c>
      <c r="G341" s="40">
        <f>IF(S341&gt;0,0,$G$9)</f>
        <v>25</v>
      </c>
      <c r="H341" s="40">
        <f>IF(S341&gt;0,0,$H$9)</f>
        <v>25</v>
      </c>
      <c r="I341" s="243">
        <f>IF(ISERROR(ROUND(I343,0)),"-",ROUND(I343,0))</f>
        <v>0</v>
      </c>
      <c r="J341" s="40">
        <f>IF(S341&gt;0,0,$J$9)</f>
        <v>66</v>
      </c>
      <c r="K341" s="41">
        <f>IF(S341&gt;0,0,$K$9)</f>
        <v>240</v>
      </c>
      <c r="L341" s="41">
        <f>IF(S341&gt;0,0,$L$9)</f>
        <v>66</v>
      </c>
      <c r="M341" s="41">
        <f>IF(S341&gt;0,0,$M$9)</f>
        <v>26</v>
      </c>
      <c r="N341" s="41">
        <f>IF(S341&gt;0,0,$N$9)</f>
        <v>100</v>
      </c>
      <c r="O341" s="41">
        <f>IF(S341&gt;0,0,$O$9)</f>
        <v>53</v>
      </c>
      <c r="P341" s="41">
        <f>IF(S341&gt;0,0,$P$9)</f>
        <v>80</v>
      </c>
      <c r="Q341" s="42">
        <f>IF(S341&gt;0,0,$Q$9)</f>
        <v>66</v>
      </c>
      <c r="R341" s="43">
        <f>IF(S341&gt;0,0,$R$9)</f>
        <v>833</v>
      </c>
      <c r="S341" s="221"/>
      <c r="T341" s="44" t="s">
        <v>35</v>
      </c>
    </row>
    <row r="342" spans="1:19" ht="9" customHeight="1" thickBot="1">
      <c r="A342" s="308"/>
      <c r="B342" s="269"/>
      <c r="C342" s="266" t="s">
        <v>23</v>
      </c>
      <c r="D342" s="233"/>
      <c r="E342" s="239"/>
      <c r="F342" s="225"/>
      <c r="G342" s="225"/>
      <c r="H342" s="234"/>
      <c r="I342" s="244"/>
      <c r="J342" s="239"/>
      <c r="K342" s="225"/>
      <c r="L342" s="225"/>
      <c r="M342" s="225"/>
      <c r="N342" s="225"/>
      <c r="O342" s="225"/>
      <c r="P342" s="225"/>
      <c r="Q342" s="227"/>
      <c r="R342" s="241"/>
      <c r="S342" s="222"/>
    </row>
    <row r="343" spans="1:19" ht="18.75" customHeight="1" thickBot="1" thickTop="1">
      <c r="A343" s="308"/>
      <c r="B343" s="270"/>
      <c r="C343" s="267"/>
      <c r="D343" s="46">
        <f>IF($S341&gt;0,0,ROUNDDOWN(IF(E342,E342*E341/SUM(E341:H341))+IF(F342,F342*F341/SUM(E341:H341))+IF(G342,G342*G341/SUM(E341:H341))+IF(H342,H342*H341/SUM(E341:H341)),1))</f>
        <v>0</v>
      </c>
      <c r="E343" s="240"/>
      <c r="F343" s="226"/>
      <c r="G343" s="226"/>
      <c r="H343" s="235"/>
      <c r="I343" s="47">
        <f>IF($S341&gt;0,0,(ROUNDDOWN(IF(J342,J342*J341/SUM(J341:Q341))+IF(K342,K342*K341/SUM(J341:Q341))+IF(L342,L342*L341/SUM(J341:Q341))+IF(M342,M342*M341/SUM(J341:Q341))+IF(N342,N342*N341/SUM(J341:Q341))+IF(O342,O342*O341/SUM(J341:Q341))+IF(P342,P342*P341/SUM(J341:Q341))+IF(Q342,Q342*Q341/SUM(J341:Q341)),1)))</f>
        <v>0</v>
      </c>
      <c r="J343" s="240"/>
      <c r="K343" s="226"/>
      <c r="L343" s="226"/>
      <c r="M343" s="226"/>
      <c r="N343" s="226"/>
      <c r="O343" s="226"/>
      <c r="P343" s="226"/>
      <c r="Q343" s="246"/>
      <c r="R343" s="259"/>
      <c r="S343" s="223"/>
    </row>
    <row r="344" spans="1:19" ht="15.75" customHeight="1" thickTop="1">
      <c r="A344" s="308"/>
      <c r="B344" s="268" t="s">
        <v>29</v>
      </c>
      <c r="C344" s="39" t="s">
        <v>22</v>
      </c>
      <c r="D344" s="232">
        <f>IF(ISERROR(ROUND(D346,0)),"-",ROUND(D346,0))</f>
        <v>0</v>
      </c>
      <c r="E344" s="48">
        <f>IF(S344&gt;0,0,$E$10)</f>
        <v>25</v>
      </c>
      <c r="F344" s="49">
        <f>IF(S344&gt;0,0,$F$10)</f>
        <v>25</v>
      </c>
      <c r="G344" s="49">
        <f>IF(S344&gt;0,0,$G$10)</f>
        <v>25</v>
      </c>
      <c r="H344" s="50">
        <f>IF(S344&gt;0,0,$H$10)</f>
        <v>25</v>
      </c>
      <c r="I344" s="243">
        <f>IF(ISERROR(ROUND(I346,0)),"-",ROUND(I346,0))</f>
        <v>0</v>
      </c>
      <c r="J344" s="41">
        <f>IF(S344&gt;0,0,$J$10)</f>
        <v>67</v>
      </c>
      <c r="K344" s="41">
        <f>IF(S344&gt;0,0,$K$10)</f>
        <v>240</v>
      </c>
      <c r="L344" s="41">
        <f>IF(S344&gt;0,0,$L$10)</f>
        <v>67</v>
      </c>
      <c r="M344" s="41">
        <f>IF(S344&gt;0,0,$M$10)</f>
        <v>27</v>
      </c>
      <c r="N344" s="41">
        <f>IF(S344&gt;0,0,$N$10)</f>
        <v>100</v>
      </c>
      <c r="O344" s="41">
        <f>IF(S344&gt;0,0,$O$10)</f>
        <v>53</v>
      </c>
      <c r="P344" s="41">
        <f>IF(S344&gt;0,0,$P$10)</f>
        <v>80</v>
      </c>
      <c r="Q344" s="41">
        <f>IF(S344&gt;0,0,$Q$10)</f>
        <v>67</v>
      </c>
      <c r="R344" s="43">
        <f>IF(S344&gt;0,0,$R$10)</f>
        <v>833</v>
      </c>
      <c r="S344" s="221"/>
    </row>
    <row r="345" spans="1:19" ht="11.25" customHeight="1" thickBot="1">
      <c r="A345" s="308"/>
      <c r="B345" s="269"/>
      <c r="C345" s="266" t="s">
        <v>23</v>
      </c>
      <c r="D345" s="233"/>
      <c r="E345" s="239"/>
      <c r="F345" s="225"/>
      <c r="G345" s="225"/>
      <c r="H345" s="234"/>
      <c r="I345" s="244"/>
      <c r="J345" s="239"/>
      <c r="K345" s="225"/>
      <c r="L345" s="225"/>
      <c r="M345" s="225"/>
      <c r="N345" s="225"/>
      <c r="O345" s="225"/>
      <c r="P345" s="225"/>
      <c r="Q345" s="227"/>
      <c r="R345" s="241"/>
      <c r="S345" s="222"/>
    </row>
    <row r="346" spans="1:19" ht="15" customHeight="1" thickBot="1" thickTop="1">
      <c r="A346" s="308"/>
      <c r="B346" s="270"/>
      <c r="C346" s="267"/>
      <c r="D346" s="46">
        <f>ROUNDDOWN(IF(E345,E345*E344/SUM(E344:H344))+IF(F345,F345*F344/SUM(E344:H344))+IF(G345,G345*G344/SUM(E344:H344))+IF(H345,H345*H344/SUM(E344:H344)),1)</f>
        <v>0</v>
      </c>
      <c r="E346" s="240"/>
      <c r="F346" s="226"/>
      <c r="G346" s="226"/>
      <c r="H346" s="235"/>
      <c r="I346" s="47">
        <f>ROUNDDOWN(IF(J345,J345*J344/SUM(J344:Q344))+IF(K345,K345*K344/SUM(J344:Q344))+IF(L345,L345*L344/SUM(J344:Q344))+IF(M345,M345*M344/SUM(J344:Q344))+IF(N345,N345*N344/SUM(J344:Q344))+IF(O345,O345*O344/SUM(J344:Q344))+IF(P345,P345*P344/SUM(J344:Q344))+IF(Q345,Q345*Q344/SUM(J344:Q344)),1)</f>
        <v>0</v>
      </c>
      <c r="J346" s="240"/>
      <c r="K346" s="226"/>
      <c r="L346" s="226"/>
      <c r="M346" s="226"/>
      <c r="N346" s="226"/>
      <c r="O346" s="226"/>
      <c r="P346" s="226"/>
      <c r="Q346" s="246"/>
      <c r="R346" s="259"/>
      <c r="S346" s="224"/>
    </row>
    <row r="347" spans="1:19" ht="18" customHeight="1" thickTop="1">
      <c r="A347" s="308"/>
      <c r="B347" s="268" t="s">
        <v>30</v>
      </c>
      <c r="C347" s="39" t="s">
        <v>22</v>
      </c>
      <c r="D347" s="232">
        <f>IF(ISERROR(ROUND(D349,0)),"-",ROUND(D349,0))</f>
        <v>0</v>
      </c>
      <c r="E347" s="48">
        <f>$E$11</f>
        <v>25</v>
      </c>
      <c r="F347" s="49">
        <f>$F$11</f>
        <v>25</v>
      </c>
      <c r="G347" s="49">
        <f>$G$11</f>
        <v>25</v>
      </c>
      <c r="H347" s="50">
        <f>$H$11</f>
        <v>25</v>
      </c>
      <c r="I347" s="243">
        <f>IF(ISERROR(ROUND(I349,0)),"-",ROUND(I349,0))</f>
        <v>0</v>
      </c>
      <c r="J347" s="40">
        <f>$J$11</f>
        <v>67</v>
      </c>
      <c r="K347" s="40">
        <f>$K$11</f>
        <v>240</v>
      </c>
      <c r="L347" s="40">
        <f>$L$11</f>
        <v>67</v>
      </c>
      <c r="M347" s="40">
        <f>$M$11</f>
        <v>27</v>
      </c>
      <c r="N347" s="40">
        <f>$N$11</f>
        <v>100</v>
      </c>
      <c r="O347" s="40">
        <f>$O$11</f>
        <v>54</v>
      </c>
      <c r="P347" s="40">
        <f>$P$11</f>
        <v>80</v>
      </c>
      <c r="Q347" s="51">
        <f>$Q$11</f>
        <v>67</v>
      </c>
      <c r="R347" s="43">
        <f>$R$11</f>
        <v>834</v>
      </c>
      <c r="S347" s="52"/>
    </row>
    <row r="348" spans="1:19" ht="8.25" customHeight="1" thickBot="1">
      <c r="A348" s="308"/>
      <c r="B348" s="269"/>
      <c r="C348" s="266" t="s">
        <v>23</v>
      </c>
      <c r="D348" s="233"/>
      <c r="E348" s="239"/>
      <c r="F348" s="225"/>
      <c r="G348" s="225"/>
      <c r="H348" s="234"/>
      <c r="I348" s="244"/>
      <c r="J348" s="239"/>
      <c r="K348" s="225"/>
      <c r="L348" s="225"/>
      <c r="M348" s="225"/>
      <c r="N348" s="225"/>
      <c r="O348" s="225"/>
      <c r="P348" s="225"/>
      <c r="Q348" s="227"/>
      <c r="R348" s="241"/>
      <c r="S348" s="52"/>
    </row>
    <row r="349" spans="1:19" ht="18.75" customHeight="1" thickBot="1" thickTop="1">
      <c r="A349" s="308"/>
      <c r="B349" s="270"/>
      <c r="C349" s="267"/>
      <c r="D349" s="46">
        <f>ROUNDDOWN(IF(E348,E348*E347/SUM(E347:H347))+IF(F348,F348*F347/SUM(E347:H347))+IF(G348,G348*G347/SUM(E347:H347))+IF(H348,H348*H347/SUM(E347:H347)),1)</f>
        <v>0</v>
      </c>
      <c r="E349" s="240"/>
      <c r="F349" s="226"/>
      <c r="G349" s="226"/>
      <c r="H349" s="235"/>
      <c r="I349" s="47">
        <f>ROUNDDOWN(IF(J348,J348*J347/SUM(J347:Q347))+IF(K348,K348*K347/SUM(J347:Q347))+IF(L348,L348*L347/SUM(J347:Q347))+IF(M348,M348*M347/SUM(J347:Q347))+IF(N348,N348*N347/SUM(J347:Q347))+IF(O348,O348*O347/SUM(J347:Q347))+IF(P348,P348*P347/SUM(J347:Q347))+IF(Q348,Q348*Q347/SUM(J347:Q347)),1)</f>
        <v>0</v>
      </c>
      <c r="J349" s="265"/>
      <c r="K349" s="245"/>
      <c r="L349" s="245"/>
      <c r="M349" s="245"/>
      <c r="N349" s="245"/>
      <c r="O349" s="245"/>
      <c r="P349" s="245"/>
      <c r="Q349" s="228"/>
      <c r="R349" s="242"/>
      <c r="S349" s="52"/>
    </row>
    <row r="350" spans="1:19" ht="18" customHeight="1" thickTop="1">
      <c r="A350" s="308"/>
      <c r="B350" s="279" t="s">
        <v>21</v>
      </c>
      <c r="C350" s="53" t="s">
        <v>22</v>
      </c>
      <c r="D350" s="232">
        <f>ROUND(D352,0)</f>
        <v>0</v>
      </c>
      <c r="E350" s="54">
        <f>E341+E344+E347</f>
        <v>75</v>
      </c>
      <c r="F350" s="55">
        <f>F341+F344+F347</f>
        <v>75</v>
      </c>
      <c r="G350" s="55">
        <f>G341+G344+G347</f>
        <v>75</v>
      </c>
      <c r="H350" s="56">
        <f>H341+H344+H347</f>
        <v>75</v>
      </c>
      <c r="I350" s="263"/>
      <c r="J350" s="54">
        <f aca="true" t="shared" si="58" ref="J350:R350">J341+J344+J347</f>
        <v>200</v>
      </c>
      <c r="K350" s="55">
        <f t="shared" si="58"/>
        <v>720</v>
      </c>
      <c r="L350" s="55">
        <f t="shared" si="58"/>
        <v>200</v>
      </c>
      <c r="M350" s="55">
        <f t="shared" si="58"/>
        <v>80</v>
      </c>
      <c r="N350" s="55">
        <f t="shared" si="58"/>
        <v>300</v>
      </c>
      <c r="O350" s="55">
        <f t="shared" si="58"/>
        <v>160</v>
      </c>
      <c r="P350" s="55">
        <f t="shared" si="58"/>
        <v>240</v>
      </c>
      <c r="Q350" s="56">
        <f t="shared" si="58"/>
        <v>200</v>
      </c>
      <c r="R350" s="57">
        <f t="shared" si="58"/>
        <v>2500</v>
      </c>
      <c r="S350" s="58"/>
    </row>
    <row r="351" spans="1:19" ht="27.75" customHeight="1" thickBot="1">
      <c r="A351" s="308"/>
      <c r="B351" s="280"/>
      <c r="C351" s="277" t="s">
        <v>23</v>
      </c>
      <c r="D351" s="233"/>
      <c r="E351" s="59">
        <f>ROUND(E352,0)</f>
        <v>0</v>
      </c>
      <c r="F351" s="60">
        <f>ROUND(F352,0)</f>
        <v>0</v>
      </c>
      <c r="G351" s="60">
        <f>ROUND(G352,0)</f>
        <v>0</v>
      </c>
      <c r="H351" s="61">
        <f>ROUND(H352,0)</f>
        <v>0</v>
      </c>
      <c r="I351" s="264"/>
      <c r="J351" s="45">
        <f aca="true" t="shared" si="59" ref="J351:R351">ROUND(J352,0)</f>
        <v>0</v>
      </c>
      <c r="K351" s="45">
        <f t="shared" si="59"/>
        <v>0</v>
      </c>
      <c r="L351" s="45">
        <f t="shared" si="59"/>
        <v>0</v>
      </c>
      <c r="M351" s="45">
        <f t="shared" si="59"/>
        <v>0</v>
      </c>
      <c r="N351" s="45">
        <f t="shared" si="59"/>
        <v>0</v>
      </c>
      <c r="O351" s="45">
        <f t="shared" si="59"/>
        <v>0</v>
      </c>
      <c r="P351" s="45">
        <f t="shared" si="59"/>
        <v>0</v>
      </c>
      <c r="Q351" s="62">
        <f t="shared" si="59"/>
        <v>0</v>
      </c>
      <c r="R351" s="63">
        <f t="shared" si="59"/>
        <v>0</v>
      </c>
      <c r="S351" s="64"/>
    </row>
    <row r="352" spans="1:18" ht="18" customHeight="1" thickBot="1" thickTop="1">
      <c r="A352" s="309"/>
      <c r="B352" s="281"/>
      <c r="C352" s="278"/>
      <c r="D352" s="46">
        <f>ROUNDDOWN((E352*E350+F352*F350+G352*G350+H352*H350)/SUM(E350:H350),1)</f>
        <v>0</v>
      </c>
      <c r="E352" s="65">
        <f>ROUNDDOWN((E342*E341+E345*E344+E348*E347)/E350,1)</f>
        <v>0</v>
      </c>
      <c r="F352" s="65">
        <f>ROUNDDOWN((F342*F341+F345*F344+F348*F347)/F350,1)</f>
        <v>0</v>
      </c>
      <c r="G352" s="65">
        <f>ROUNDDOWN((G342*G341+G345*G344+G348*G347)/G350,1)</f>
        <v>0</v>
      </c>
      <c r="H352" s="65">
        <f>ROUNDDOWN((H342*H341+H345*H344+H348*H347)/H350,1)</f>
        <v>0</v>
      </c>
      <c r="I352" s="66"/>
      <c r="J352" s="65">
        <f aca="true" t="shared" si="60" ref="J352:R352">ROUNDDOWN((J342*J341+J345*J344+J348*J347)/J350,1)</f>
        <v>0</v>
      </c>
      <c r="K352" s="65">
        <f t="shared" si="60"/>
        <v>0</v>
      </c>
      <c r="L352" s="65">
        <f t="shared" si="60"/>
        <v>0</v>
      </c>
      <c r="M352" s="65">
        <f t="shared" si="60"/>
        <v>0</v>
      </c>
      <c r="N352" s="65">
        <f t="shared" si="60"/>
        <v>0</v>
      </c>
      <c r="O352" s="65">
        <f t="shared" si="60"/>
        <v>0</v>
      </c>
      <c r="P352" s="65">
        <f t="shared" si="60"/>
        <v>0</v>
      </c>
      <c r="Q352" s="67">
        <f t="shared" si="60"/>
        <v>0</v>
      </c>
      <c r="R352" s="68">
        <f t="shared" si="60"/>
        <v>0</v>
      </c>
    </row>
    <row r="353" spans="5:18" ht="16.5" thickBot="1" thickTop="1"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</row>
    <row r="354" spans="1:19" ht="29.25" customHeight="1" thickTop="1">
      <c r="A354" s="307">
        <v>21</v>
      </c>
      <c r="B354" s="329" t="s">
        <v>70</v>
      </c>
      <c r="C354" s="305"/>
      <c r="D354" s="229" t="s">
        <v>13</v>
      </c>
      <c r="E354" s="247"/>
      <c r="F354" s="248"/>
      <c r="G354" s="248"/>
      <c r="H354" s="249"/>
      <c r="I354" s="236" t="s">
        <v>12</v>
      </c>
      <c r="J354" s="260"/>
      <c r="K354" s="261"/>
      <c r="L354" s="261"/>
      <c r="M354" s="261"/>
      <c r="N354" s="261"/>
      <c r="O354" s="261"/>
      <c r="P354" s="261"/>
      <c r="Q354" s="262"/>
      <c r="R354" s="254" t="s">
        <v>14</v>
      </c>
      <c r="S354" s="252" t="s">
        <v>53</v>
      </c>
    </row>
    <row r="355" spans="1:20" s="35" customFormat="1" ht="27.75" customHeight="1">
      <c r="A355" s="308"/>
      <c r="B355" s="330" t="s">
        <v>71</v>
      </c>
      <c r="C355" s="272"/>
      <c r="D355" s="230"/>
      <c r="E355" s="250" t="s">
        <v>16</v>
      </c>
      <c r="F355" s="250" t="s">
        <v>17</v>
      </c>
      <c r="G355" s="250" t="s">
        <v>18</v>
      </c>
      <c r="H355" s="257" t="s">
        <v>19</v>
      </c>
      <c r="I355" s="237"/>
      <c r="J355" s="250" t="s">
        <v>4</v>
      </c>
      <c r="K355" s="250" t="s">
        <v>5</v>
      </c>
      <c r="L355" s="250" t="s">
        <v>6</v>
      </c>
      <c r="M355" s="250" t="s">
        <v>7</v>
      </c>
      <c r="N355" s="250" t="s">
        <v>8</v>
      </c>
      <c r="O355" s="250" t="s">
        <v>9</v>
      </c>
      <c r="P355" s="250" t="s">
        <v>10</v>
      </c>
      <c r="Q355" s="257" t="s">
        <v>11</v>
      </c>
      <c r="R355" s="255"/>
      <c r="S355" s="253"/>
      <c r="T355" s="34"/>
    </row>
    <row r="356" spans="1:20" s="35" customFormat="1" ht="48" customHeight="1">
      <c r="A356" s="308"/>
      <c r="B356" s="330" t="s">
        <v>72</v>
      </c>
      <c r="C356" s="272"/>
      <c r="D356" s="230"/>
      <c r="E356" s="275"/>
      <c r="F356" s="275"/>
      <c r="G356" s="275"/>
      <c r="H356" s="276"/>
      <c r="I356" s="237"/>
      <c r="J356" s="251"/>
      <c r="K356" s="251"/>
      <c r="L356" s="251"/>
      <c r="M356" s="251"/>
      <c r="N356" s="251"/>
      <c r="O356" s="251"/>
      <c r="P356" s="251"/>
      <c r="Q356" s="258"/>
      <c r="R356" s="255"/>
      <c r="S356" s="253"/>
      <c r="T356" s="34"/>
    </row>
    <row r="357" spans="1:19" s="38" customFormat="1" ht="28.5" customHeight="1" thickBot="1">
      <c r="A357" s="308"/>
      <c r="B357" s="331" t="s">
        <v>73</v>
      </c>
      <c r="C357" s="274"/>
      <c r="D357" s="231"/>
      <c r="E357" s="36" t="s">
        <v>0</v>
      </c>
      <c r="F357" s="36" t="s">
        <v>1</v>
      </c>
      <c r="G357" s="36" t="s">
        <v>2</v>
      </c>
      <c r="H357" s="37" t="s">
        <v>3</v>
      </c>
      <c r="I357" s="238"/>
      <c r="J357" s="36">
        <v>1</v>
      </c>
      <c r="K357" s="36">
        <v>2</v>
      </c>
      <c r="L357" s="36">
        <v>3</v>
      </c>
      <c r="M357" s="36">
        <v>4</v>
      </c>
      <c r="N357" s="36">
        <v>5</v>
      </c>
      <c r="O357" s="36">
        <v>6</v>
      </c>
      <c r="P357" s="36">
        <v>7</v>
      </c>
      <c r="Q357" s="37">
        <v>8</v>
      </c>
      <c r="R357" s="256"/>
      <c r="S357" s="253"/>
    </row>
    <row r="358" spans="1:20" s="44" customFormat="1" ht="17.25" customHeight="1" thickTop="1">
      <c r="A358" s="308"/>
      <c r="B358" s="268" t="s">
        <v>15</v>
      </c>
      <c r="C358" s="39" t="s">
        <v>22</v>
      </c>
      <c r="D358" s="232">
        <f>IF(ISERROR(ROUND(D360,0)),"-",ROUND(D360,0))</f>
        <v>0</v>
      </c>
      <c r="E358" s="40">
        <f>IF(S358&gt;0,0,$E$9)</f>
        <v>25</v>
      </c>
      <c r="F358" s="40">
        <f>IF(S358&gt;0,0,$F$9)</f>
        <v>25</v>
      </c>
      <c r="G358" s="40">
        <f>IF(S358&gt;0,0,$G$9)</f>
        <v>25</v>
      </c>
      <c r="H358" s="40">
        <f>IF(S358&gt;0,0,$H$9)</f>
        <v>25</v>
      </c>
      <c r="I358" s="243">
        <f>IF(ISERROR(ROUND(I360,0)),"-",ROUND(I360,0))</f>
        <v>0</v>
      </c>
      <c r="J358" s="40">
        <f>IF(S358&gt;0,0,$J$9)</f>
        <v>66</v>
      </c>
      <c r="K358" s="41">
        <f>IF(S358&gt;0,0,$K$9)</f>
        <v>240</v>
      </c>
      <c r="L358" s="41">
        <f>IF(S358&gt;0,0,$L$9)</f>
        <v>66</v>
      </c>
      <c r="M358" s="41">
        <f>IF(S358&gt;0,0,$M$9)</f>
        <v>26</v>
      </c>
      <c r="N358" s="41">
        <f>IF(S358&gt;0,0,$N$9)</f>
        <v>100</v>
      </c>
      <c r="O358" s="41">
        <f>IF(S358&gt;0,0,$O$9)</f>
        <v>53</v>
      </c>
      <c r="P358" s="41">
        <f>IF(S358&gt;0,0,$P$9)</f>
        <v>80</v>
      </c>
      <c r="Q358" s="42">
        <f>IF(S358&gt;0,0,$Q$9)</f>
        <v>66</v>
      </c>
      <c r="R358" s="43">
        <f>IF(S358&gt;0,0,$R$9)</f>
        <v>833</v>
      </c>
      <c r="S358" s="221"/>
      <c r="T358" s="44" t="s">
        <v>35</v>
      </c>
    </row>
    <row r="359" spans="1:19" ht="9" customHeight="1" thickBot="1">
      <c r="A359" s="308"/>
      <c r="B359" s="269"/>
      <c r="C359" s="266" t="s">
        <v>23</v>
      </c>
      <c r="D359" s="233"/>
      <c r="E359" s="239"/>
      <c r="F359" s="225"/>
      <c r="G359" s="225"/>
      <c r="H359" s="234"/>
      <c r="I359" s="244"/>
      <c r="J359" s="239"/>
      <c r="K359" s="225"/>
      <c r="L359" s="225"/>
      <c r="M359" s="225"/>
      <c r="N359" s="225"/>
      <c r="O359" s="225"/>
      <c r="P359" s="225"/>
      <c r="Q359" s="227"/>
      <c r="R359" s="241"/>
      <c r="S359" s="222"/>
    </row>
    <row r="360" spans="1:19" ht="18.75" customHeight="1" thickBot="1" thickTop="1">
      <c r="A360" s="308"/>
      <c r="B360" s="270"/>
      <c r="C360" s="267"/>
      <c r="D360" s="46">
        <f>IF($S358&gt;0,0,ROUNDDOWN(IF(E359,E359*E358/SUM(E358:H358))+IF(F359,F359*F358/SUM(E358:H358))+IF(G359,G359*G358/SUM(E358:H358))+IF(H359,H359*H358/SUM(E358:H358)),1))</f>
        <v>0</v>
      </c>
      <c r="E360" s="240"/>
      <c r="F360" s="226"/>
      <c r="G360" s="226"/>
      <c r="H360" s="235"/>
      <c r="I360" s="47">
        <f>IF($S358&gt;0,0,(ROUNDDOWN(IF(J359,J359*J358/SUM(J358:Q358))+IF(K359,K359*K358/SUM(J358:Q358))+IF(L359,L359*L358/SUM(J358:Q358))+IF(M359,M359*M358/SUM(J358:Q358))+IF(N359,N359*N358/SUM(J358:Q358))+IF(O359,O359*O358/SUM(J358:Q358))+IF(P359,P359*P358/SUM(J358:Q358))+IF(Q359,Q359*Q358/SUM(J358:Q358)),1)))</f>
        <v>0</v>
      </c>
      <c r="J360" s="240"/>
      <c r="K360" s="226"/>
      <c r="L360" s="226"/>
      <c r="M360" s="226"/>
      <c r="N360" s="226"/>
      <c r="O360" s="226"/>
      <c r="P360" s="226"/>
      <c r="Q360" s="246"/>
      <c r="R360" s="259"/>
      <c r="S360" s="223"/>
    </row>
    <row r="361" spans="1:19" ht="15.75" customHeight="1" thickTop="1">
      <c r="A361" s="308"/>
      <c r="B361" s="268" t="s">
        <v>29</v>
      </c>
      <c r="C361" s="39" t="s">
        <v>22</v>
      </c>
      <c r="D361" s="232">
        <f>IF(ISERROR(ROUND(D363,0)),"-",ROUND(D363,0))</f>
        <v>0</v>
      </c>
      <c r="E361" s="48">
        <f>IF(S361&gt;0,0,$E$10)</f>
        <v>25</v>
      </c>
      <c r="F361" s="49">
        <f>IF(S361&gt;0,0,$F$10)</f>
        <v>25</v>
      </c>
      <c r="G361" s="49">
        <f>IF(S361&gt;0,0,$G$10)</f>
        <v>25</v>
      </c>
      <c r="H361" s="50">
        <f>IF(S361&gt;0,0,$H$10)</f>
        <v>25</v>
      </c>
      <c r="I361" s="243">
        <f>IF(ISERROR(ROUND(I363,0)),"-",ROUND(I363,0))</f>
        <v>0</v>
      </c>
      <c r="J361" s="41">
        <f>IF(S361&gt;0,0,$J$10)</f>
        <v>67</v>
      </c>
      <c r="K361" s="41">
        <f>IF(S361&gt;0,0,$K$10)</f>
        <v>240</v>
      </c>
      <c r="L361" s="41">
        <f>IF(S361&gt;0,0,$L$10)</f>
        <v>67</v>
      </c>
      <c r="M361" s="41">
        <f>IF(S361&gt;0,0,$M$10)</f>
        <v>27</v>
      </c>
      <c r="N361" s="41">
        <f>IF(S361&gt;0,0,$N$10)</f>
        <v>100</v>
      </c>
      <c r="O361" s="41">
        <f>IF(S361&gt;0,0,$O$10)</f>
        <v>53</v>
      </c>
      <c r="P361" s="41">
        <f>IF(S361&gt;0,0,$P$10)</f>
        <v>80</v>
      </c>
      <c r="Q361" s="41">
        <f>IF(S361&gt;0,0,$Q$10)</f>
        <v>67</v>
      </c>
      <c r="R361" s="43">
        <f>IF(S361&gt;0,0,$R$10)</f>
        <v>833</v>
      </c>
      <c r="S361" s="221"/>
    </row>
    <row r="362" spans="1:19" ht="11.25" customHeight="1" thickBot="1">
      <c r="A362" s="308"/>
      <c r="B362" s="269"/>
      <c r="C362" s="266" t="s">
        <v>23</v>
      </c>
      <c r="D362" s="233"/>
      <c r="E362" s="239"/>
      <c r="F362" s="225"/>
      <c r="G362" s="225"/>
      <c r="H362" s="234"/>
      <c r="I362" s="244"/>
      <c r="J362" s="239"/>
      <c r="K362" s="225"/>
      <c r="L362" s="225"/>
      <c r="M362" s="225"/>
      <c r="N362" s="225"/>
      <c r="O362" s="225"/>
      <c r="P362" s="225"/>
      <c r="Q362" s="227"/>
      <c r="R362" s="241"/>
      <c r="S362" s="222"/>
    </row>
    <row r="363" spans="1:19" ht="15" customHeight="1" thickBot="1" thickTop="1">
      <c r="A363" s="308"/>
      <c r="B363" s="270"/>
      <c r="C363" s="267"/>
      <c r="D363" s="46">
        <f>ROUNDDOWN(IF(E362,E362*E361/SUM(E361:H361))+IF(F362,F362*F361/SUM(E361:H361))+IF(G362,G362*G361/SUM(E361:H361))+IF(H362,H362*H361/SUM(E361:H361)),1)</f>
        <v>0</v>
      </c>
      <c r="E363" s="240"/>
      <c r="F363" s="226"/>
      <c r="G363" s="226"/>
      <c r="H363" s="235"/>
      <c r="I363" s="47">
        <f>ROUNDDOWN(IF(J362,J362*J361/SUM(J361:Q361))+IF(K362,K362*K361/SUM(J361:Q361))+IF(L362,L362*L361/SUM(J361:Q361))+IF(M362,M362*M361/SUM(J361:Q361))+IF(N362,N362*N361/SUM(J361:Q361))+IF(O362,O362*O361/SUM(J361:Q361))+IF(P362,P362*P361/SUM(J361:Q361))+IF(Q362,Q362*Q361/SUM(J361:Q361)),1)</f>
        <v>0</v>
      </c>
      <c r="J363" s="240"/>
      <c r="K363" s="226"/>
      <c r="L363" s="226"/>
      <c r="M363" s="226"/>
      <c r="N363" s="226"/>
      <c r="O363" s="226"/>
      <c r="P363" s="226"/>
      <c r="Q363" s="246"/>
      <c r="R363" s="259"/>
      <c r="S363" s="224"/>
    </row>
    <row r="364" spans="1:19" ht="18" customHeight="1" thickTop="1">
      <c r="A364" s="308"/>
      <c r="B364" s="268" t="s">
        <v>30</v>
      </c>
      <c r="C364" s="39" t="s">
        <v>22</v>
      </c>
      <c r="D364" s="232">
        <f>IF(ISERROR(ROUND(D366,0)),"-",ROUND(D366,0))</f>
        <v>0</v>
      </c>
      <c r="E364" s="48">
        <f>$E$11</f>
        <v>25</v>
      </c>
      <c r="F364" s="49">
        <f>$F$11</f>
        <v>25</v>
      </c>
      <c r="G364" s="49">
        <f>$G$11</f>
        <v>25</v>
      </c>
      <c r="H364" s="50">
        <f>$H$11</f>
        <v>25</v>
      </c>
      <c r="I364" s="243">
        <f>IF(ISERROR(ROUND(I366,0)),"-",ROUND(I366,0))</f>
        <v>0</v>
      </c>
      <c r="J364" s="40">
        <f>$J$11</f>
        <v>67</v>
      </c>
      <c r="K364" s="40">
        <f>$K$11</f>
        <v>240</v>
      </c>
      <c r="L364" s="40">
        <f>$L$11</f>
        <v>67</v>
      </c>
      <c r="M364" s="40">
        <f>$M$11</f>
        <v>27</v>
      </c>
      <c r="N364" s="40">
        <f>$N$11</f>
        <v>100</v>
      </c>
      <c r="O364" s="40">
        <f>$O$11</f>
        <v>54</v>
      </c>
      <c r="P364" s="40">
        <f>$P$11</f>
        <v>80</v>
      </c>
      <c r="Q364" s="51">
        <f>$Q$11</f>
        <v>67</v>
      </c>
      <c r="R364" s="43">
        <f>$R$11</f>
        <v>834</v>
      </c>
      <c r="S364" s="52"/>
    </row>
    <row r="365" spans="1:19" ht="8.25" customHeight="1" thickBot="1">
      <c r="A365" s="308"/>
      <c r="B365" s="269"/>
      <c r="C365" s="266" t="s">
        <v>23</v>
      </c>
      <c r="D365" s="233"/>
      <c r="E365" s="239"/>
      <c r="F365" s="225"/>
      <c r="G365" s="225"/>
      <c r="H365" s="234"/>
      <c r="I365" s="244"/>
      <c r="J365" s="239"/>
      <c r="K365" s="225"/>
      <c r="L365" s="225"/>
      <c r="M365" s="225"/>
      <c r="N365" s="225"/>
      <c r="O365" s="225"/>
      <c r="P365" s="225"/>
      <c r="Q365" s="227"/>
      <c r="R365" s="241"/>
      <c r="S365" s="52"/>
    </row>
    <row r="366" spans="1:19" ht="18.75" customHeight="1" thickBot="1" thickTop="1">
      <c r="A366" s="308"/>
      <c r="B366" s="270"/>
      <c r="C366" s="267"/>
      <c r="D366" s="46">
        <f>ROUNDDOWN(IF(E365,E365*E364/SUM(E364:H364))+IF(F365,F365*F364/SUM(E364:H364))+IF(G365,G365*G364/SUM(E364:H364))+IF(H365,H365*H364/SUM(E364:H364)),1)</f>
        <v>0</v>
      </c>
      <c r="E366" s="240"/>
      <c r="F366" s="226"/>
      <c r="G366" s="226"/>
      <c r="H366" s="235"/>
      <c r="I366" s="47">
        <f>ROUNDDOWN(IF(J365,J365*J364/SUM(J364:Q364))+IF(K365,K365*K364/SUM(J364:Q364))+IF(L365,L365*L364/SUM(J364:Q364))+IF(M365,M365*M364/SUM(J364:Q364))+IF(N365,N365*N364/SUM(J364:Q364))+IF(O365,O365*O364/SUM(J364:Q364))+IF(P365,P365*P364/SUM(J364:Q364))+IF(Q365,Q365*Q364/SUM(J364:Q364)),1)</f>
        <v>0</v>
      </c>
      <c r="J366" s="265"/>
      <c r="K366" s="245"/>
      <c r="L366" s="245"/>
      <c r="M366" s="245"/>
      <c r="N366" s="245"/>
      <c r="O366" s="245"/>
      <c r="P366" s="245"/>
      <c r="Q366" s="228"/>
      <c r="R366" s="242"/>
      <c r="S366" s="52"/>
    </row>
    <row r="367" spans="1:19" ht="18" customHeight="1" thickTop="1">
      <c r="A367" s="308"/>
      <c r="B367" s="279" t="s">
        <v>21</v>
      </c>
      <c r="C367" s="53" t="s">
        <v>22</v>
      </c>
      <c r="D367" s="232">
        <f>ROUND(D369,0)</f>
        <v>0</v>
      </c>
      <c r="E367" s="54">
        <f>E358+E361+E364</f>
        <v>75</v>
      </c>
      <c r="F367" s="55">
        <f>F358+F361+F364</f>
        <v>75</v>
      </c>
      <c r="G367" s="55">
        <f>G358+G361+G364</f>
        <v>75</v>
      </c>
      <c r="H367" s="56">
        <f>H358+H361+H364</f>
        <v>75</v>
      </c>
      <c r="I367" s="263"/>
      <c r="J367" s="54">
        <f aca="true" t="shared" si="61" ref="J367:R367">J358+J361+J364</f>
        <v>200</v>
      </c>
      <c r="K367" s="55">
        <f t="shared" si="61"/>
        <v>720</v>
      </c>
      <c r="L367" s="55">
        <f t="shared" si="61"/>
        <v>200</v>
      </c>
      <c r="M367" s="55">
        <f t="shared" si="61"/>
        <v>80</v>
      </c>
      <c r="N367" s="55">
        <f t="shared" si="61"/>
        <v>300</v>
      </c>
      <c r="O367" s="55">
        <f t="shared" si="61"/>
        <v>160</v>
      </c>
      <c r="P367" s="55">
        <f t="shared" si="61"/>
        <v>240</v>
      </c>
      <c r="Q367" s="56">
        <f t="shared" si="61"/>
        <v>200</v>
      </c>
      <c r="R367" s="57">
        <f t="shared" si="61"/>
        <v>2500</v>
      </c>
      <c r="S367" s="58"/>
    </row>
    <row r="368" spans="1:19" ht="27.75" customHeight="1" thickBot="1">
      <c r="A368" s="308"/>
      <c r="B368" s="280"/>
      <c r="C368" s="277" t="s">
        <v>23</v>
      </c>
      <c r="D368" s="233"/>
      <c r="E368" s="59">
        <f>ROUND(E369,0)</f>
        <v>0</v>
      </c>
      <c r="F368" s="60">
        <f>ROUND(F369,0)</f>
        <v>0</v>
      </c>
      <c r="G368" s="60">
        <f>ROUND(G369,0)</f>
        <v>0</v>
      </c>
      <c r="H368" s="61">
        <f>ROUND(H369,0)</f>
        <v>0</v>
      </c>
      <c r="I368" s="264"/>
      <c r="J368" s="45">
        <f aca="true" t="shared" si="62" ref="J368:R368">ROUND(J369,0)</f>
        <v>0</v>
      </c>
      <c r="K368" s="45">
        <f t="shared" si="62"/>
        <v>0</v>
      </c>
      <c r="L368" s="45">
        <f t="shared" si="62"/>
        <v>0</v>
      </c>
      <c r="M368" s="45">
        <f t="shared" si="62"/>
        <v>0</v>
      </c>
      <c r="N368" s="45">
        <f t="shared" si="62"/>
        <v>0</v>
      </c>
      <c r="O368" s="45">
        <f t="shared" si="62"/>
        <v>0</v>
      </c>
      <c r="P368" s="45">
        <f t="shared" si="62"/>
        <v>0</v>
      </c>
      <c r="Q368" s="62">
        <f t="shared" si="62"/>
        <v>0</v>
      </c>
      <c r="R368" s="63">
        <f t="shared" si="62"/>
        <v>0</v>
      </c>
      <c r="S368" s="64"/>
    </row>
    <row r="369" spans="1:18" ht="18" customHeight="1" thickBot="1" thickTop="1">
      <c r="A369" s="309"/>
      <c r="B369" s="281"/>
      <c r="C369" s="278"/>
      <c r="D369" s="46">
        <f>ROUNDDOWN((E369*E367+F369*F367+G369*G367+H369*H367)/SUM(E367:H367),1)</f>
        <v>0</v>
      </c>
      <c r="E369" s="65">
        <f>ROUNDDOWN((E359*E358+E362*E361+E365*E364)/E367,1)</f>
        <v>0</v>
      </c>
      <c r="F369" s="65">
        <f>ROUNDDOWN((F359*F358+F362*F361+F365*F364)/F367,1)</f>
        <v>0</v>
      </c>
      <c r="G369" s="65">
        <f>ROUNDDOWN((G359*G358+G362*G361+G365*G364)/G367,1)</f>
        <v>0</v>
      </c>
      <c r="H369" s="65">
        <f>ROUNDDOWN((H359*H358+H362*H361+H365*H364)/H367,1)</f>
        <v>0</v>
      </c>
      <c r="I369" s="66"/>
      <c r="J369" s="65">
        <f aca="true" t="shared" si="63" ref="J369:R369">ROUNDDOWN((J359*J358+J362*J361+J365*J364)/J367,1)</f>
        <v>0</v>
      </c>
      <c r="K369" s="65">
        <f t="shared" si="63"/>
        <v>0</v>
      </c>
      <c r="L369" s="65">
        <f t="shared" si="63"/>
        <v>0</v>
      </c>
      <c r="M369" s="65">
        <f t="shared" si="63"/>
        <v>0</v>
      </c>
      <c r="N369" s="65">
        <f t="shared" si="63"/>
        <v>0</v>
      </c>
      <c r="O369" s="65">
        <f t="shared" si="63"/>
        <v>0</v>
      </c>
      <c r="P369" s="65">
        <f t="shared" si="63"/>
        <v>0</v>
      </c>
      <c r="Q369" s="67">
        <f t="shared" si="63"/>
        <v>0</v>
      </c>
      <c r="R369" s="68">
        <f t="shared" si="63"/>
        <v>0</v>
      </c>
    </row>
    <row r="370" spans="5:18" ht="16.5" thickBot="1" thickTop="1"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</row>
    <row r="371" spans="1:19" ht="29.25" customHeight="1" thickTop="1">
      <c r="A371" s="307">
        <v>22</v>
      </c>
      <c r="B371" s="329" t="s">
        <v>70</v>
      </c>
      <c r="C371" s="305"/>
      <c r="D371" s="229" t="s">
        <v>13</v>
      </c>
      <c r="E371" s="247"/>
      <c r="F371" s="248"/>
      <c r="G371" s="248"/>
      <c r="H371" s="249"/>
      <c r="I371" s="236" t="s">
        <v>12</v>
      </c>
      <c r="J371" s="260"/>
      <c r="K371" s="261"/>
      <c r="L371" s="261"/>
      <c r="M371" s="261"/>
      <c r="N371" s="261"/>
      <c r="O371" s="261"/>
      <c r="P371" s="261"/>
      <c r="Q371" s="262"/>
      <c r="R371" s="254" t="s">
        <v>14</v>
      </c>
      <c r="S371" s="252" t="s">
        <v>53</v>
      </c>
    </row>
    <row r="372" spans="1:20" s="35" customFormat="1" ht="27.75" customHeight="1">
      <c r="A372" s="308"/>
      <c r="B372" s="330" t="s">
        <v>71</v>
      </c>
      <c r="C372" s="272"/>
      <c r="D372" s="230"/>
      <c r="E372" s="250" t="s">
        <v>16</v>
      </c>
      <c r="F372" s="250" t="s">
        <v>17</v>
      </c>
      <c r="G372" s="250" t="s">
        <v>18</v>
      </c>
      <c r="H372" s="257" t="s">
        <v>19</v>
      </c>
      <c r="I372" s="237"/>
      <c r="J372" s="250" t="s">
        <v>4</v>
      </c>
      <c r="K372" s="250" t="s">
        <v>5</v>
      </c>
      <c r="L372" s="250" t="s">
        <v>6</v>
      </c>
      <c r="M372" s="250" t="s">
        <v>7</v>
      </c>
      <c r="N372" s="250" t="s">
        <v>8</v>
      </c>
      <c r="O372" s="250" t="s">
        <v>9</v>
      </c>
      <c r="P372" s="250" t="s">
        <v>10</v>
      </c>
      <c r="Q372" s="257" t="s">
        <v>11</v>
      </c>
      <c r="R372" s="255"/>
      <c r="S372" s="253"/>
      <c r="T372" s="34"/>
    </row>
    <row r="373" spans="1:20" s="35" customFormat="1" ht="48" customHeight="1">
      <c r="A373" s="308"/>
      <c r="B373" s="330" t="s">
        <v>72</v>
      </c>
      <c r="C373" s="272"/>
      <c r="D373" s="230"/>
      <c r="E373" s="275"/>
      <c r="F373" s="275"/>
      <c r="G373" s="275"/>
      <c r="H373" s="276"/>
      <c r="I373" s="237"/>
      <c r="J373" s="251"/>
      <c r="K373" s="251"/>
      <c r="L373" s="251"/>
      <c r="M373" s="251"/>
      <c r="N373" s="251"/>
      <c r="O373" s="251"/>
      <c r="P373" s="251"/>
      <c r="Q373" s="258"/>
      <c r="R373" s="255"/>
      <c r="S373" s="253"/>
      <c r="T373" s="34"/>
    </row>
    <row r="374" spans="1:19" s="38" customFormat="1" ht="28.5" customHeight="1" thickBot="1">
      <c r="A374" s="308"/>
      <c r="B374" s="331" t="s">
        <v>73</v>
      </c>
      <c r="C374" s="274"/>
      <c r="D374" s="231"/>
      <c r="E374" s="36" t="s">
        <v>0</v>
      </c>
      <c r="F374" s="36" t="s">
        <v>1</v>
      </c>
      <c r="G374" s="36" t="s">
        <v>2</v>
      </c>
      <c r="H374" s="37" t="s">
        <v>3</v>
      </c>
      <c r="I374" s="238"/>
      <c r="J374" s="36">
        <v>1</v>
      </c>
      <c r="K374" s="36">
        <v>2</v>
      </c>
      <c r="L374" s="36">
        <v>3</v>
      </c>
      <c r="M374" s="36">
        <v>4</v>
      </c>
      <c r="N374" s="36">
        <v>5</v>
      </c>
      <c r="O374" s="36">
        <v>6</v>
      </c>
      <c r="P374" s="36">
        <v>7</v>
      </c>
      <c r="Q374" s="37">
        <v>8</v>
      </c>
      <c r="R374" s="256"/>
      <c r="S374" s="253"/>
    </row>
    <row r="375" spans="1:20" s="44" customFormat="1" ht="17.25" customHeight="1" thickTop="1">
      <c r="A375" s="308"/>
      <c r="B375" s="268" t="s">
        <v>15</v>
      </c>
      <c r="C375" s="39" t="s">
        <v>22</v>
      </c>
      <c r="D375" s="232">
        <f>IF(ISERROR(ROUND(D377,0)),"-",ROUND(D377,0))</f>
        <v>0</v>
      </c>
      <c r="E375" s="40">
        <f>IF(S375&gt;0,0,$E$9)</f>
        <v>25</v>
      </c>
      <c r="F375" s="40">
        <f>IF(S375&gt;0,0,$F$9)</f>
        <v>25</v>
      </c>
      <c r="G375" s="40">
        <f>IF(S375&gt;0,0,$G$9)</f>
        <v>25</v>
      </c>
      <c r="H375" s="40">
        <f>IF(S375&gt;0,0,$H$9)</f>
        <v>25</v>
      </c>
      <c r="I375" s="243">
        <f>IF(ISERROR(ROUND(I377,0)),"-",ROUND(I377,0))</f>
        <v>0</v>
      </c>
      <c r="J375" s="40">
        <f>IF(S375&gt;0,0,$J$9)</f>
        <v>66</v>
      </c>
      <c r="K375" s="41">
        <f>IF(S375&gt;0,0,$K$9)</f>
        <v>240</v>
      </c>
      <c r="L375" s="41">
        <f>IF(S375&gt;0,0,$L$9)</f>
        <v>66</v>
      </c>
      <c r="M375" s="41">
        <f>IF(S375&gt;0,0,$M$9)</f>
        <v>26</v>
      </c>
      <c r="N375" s="41">
        <f>IF(S375&gt;0,0,$N$9)</f>
        <v>100</v>
      </c>
      <c r="O375" s="41">
        <f>IF(S375&gt;0,0,$O$9)</f>
        <v>53</v>
      </c>
      <c r="P375" s="41">
        <f>IF(S375&gt;0,0,$P$9)</f>
        <v>80</v>
      </c>
      <c r="Q375" s="42">
        <f>IF(S375&gt;0,0,$Q$9)</f>
        <v>66</v>
      </c>
      <c r="R375" s="43">
        <f>IF(S375&gt;0,0,$R$9)</f>
        <v>833</v>
      </c>
      <c r="S375" s="221"/>
      <c r="T375" s="44" t="s">
        <v>35</v>
      </c>
    </row>
    <row r="376" spans="1:19" ht="9" customHeight="1" thickBot="1">
      <c r="A376" s="308"/>
      <c r="B376" s="269"/>
      <c r="C376" s="266" t="s">
        <v>23</v>
      </c>
      <c r="D376" s="233"/>
      <c r="E376" s="239"/>
      <c r="F376" s="225"/>
      <c r="G376" s="225"/>
      <c r="H376" s="234"/>
      <c r="I376" s="244"/>
      <c r="J376" s="239"/>
      <c r="K376" s="225"/>
      <c r="L376" s="225"/>
      <c r="M376" s="225"/>
      <c r="N376" s="225"/>
      <c r="O376" s="225"/>
      <c r="P376" s="225"/>
      <c r="Q376" s="227"/>
      <c r="R376" s="241"/>
      <c r="S376" s="222"/>
    </row>
    <row r="377" spans="1:19" ht="18.75" customHeight="1" thickBot="1" thickTop="1">
      <c r="A377" s="308"/>
      <c r="B377" s="270"/>
      <c r="C377" s="267"/>
      <c r="D377" s="46">
        <f>IF($S375&gt;0,0,ROUNDDOWN(IF(E376,E376*E375/SUM(E375:H375))+IF(F376,F376*F375/SUM(E375:H375))+IF(G376,G376*G375/SUM(E375:H375))+IF(H376,H376*H375/SUM(E375:H375)),1))</f>
        <v>0</v>
      </c>
      <c r="E377" s="240"/>
      <c r="F377" s="226"/>
      <c r="G377" s="226"/>
      <c r="H377" s="235"/>
      <c r="I377" s="47">
        <f>IF($S375&gt;0,0,(ROUNDDOWN(IF(J376,J376*J375/SUM(J375:Q375))+IF(K376,K376*K375/SUM(J375:Q375))+IF(L376,L376*L375/SUM(J375:Q375))+IF(M376,M376*M375/SUM(J375:Q375))+IF(N376,N376*N375/SUM(J375:Q375))+IF(O376,O376*O375/SUM(J375:Q375))+IF(P376,P376*P375/SUM(J375:Q375))+IF(Q376,Q376*Q375/SUM(J375:Q375)),1)))</f>
        <v>0</v>
      </c>
      <c r="J377" s="240"/>
      <c r="K377" s="226"/>
      <c r="L377" s="226"/>
      <c r="M377" s="226"/>
      <c r="N377" s="226"/>
      <c r="O377" s="226"/>
      <c r="P377" s="226"/>
      <c r="Q377" s="246"/>
      <c r="R377" s="259"/>
      <c r="S377" s="223"/>
    </row>
    <row r="378" spans="1:19" ht="15.75" customHeight="1" thickTop="1">
      <c r="A378" s="308"/>
      <c r="B378" s="268" t="s">
        <v>29</v>
      </c>
      <c r="C378" s="39" t="s">
        <v>22</v>
      </c>
      <c r="D378" s="232">
        <f>IF(ISERROR(ROUND(D380,0)),"-",ROUND(D380,0))</f>
        <v>0</v>
      </c>
      <c r="E378" s="48">
        <f>IF(S378&gt;0,0,$E$10)</f>
        <v>25</v>
      </c>
      <c r="F378" s="49">
        <f>IF(S378&gt;0,0,$F$10)</f>
        <v>25</v>
      </c>
      <c r="G378" s="49">
        <f>IF(S378&gt;0,0,$G$10)</f>
        <v>25</v>
      </c>
      <c r="H378" s="50">
        <f>IF(S378&gt;0,0,$H$10)</f>
        <v>25</v>
      </c>
      <c r="I378" s="243">
        <f>IF(ISERROR(ROUND(I380,0)),"-",ROUND(I380,0))</f>
        <v>0</v>
      </c>
      <c r="J378" s="41">
        <f>IF(S378&gt;0,0,$J$10)</f>
        <v>67</v>
      </c>
      <c r="K378" s="41">
        <f>IF(S378&gt;0,0,$K$10)</f>
        <v>240</v>
      </c>
      <c r="L378" s="41">
        <f>IF(S378&gt;0,0,$L$10)</f>
        <v>67</v>
      </c>
      <c r="M378" s="41">
        <f>IF(S378&gt;0,0,$M$10)</f>
        <v>27</v>
      </c>
      <c r="N378" s="41">
        <f>IF(S378&gt;0,0,$N$10)</f>
        <v>100</v>
      </c>
      <c r="O378" s="41">
        <f>IF(S378&gt;0,0,$O$10)</f>
        <v>53</v>
      </c>
      <c r="P378" s="41">
        <f>IF(S378&gt;0,0,$P$10)</f>
        <v>80</v>
      </c>
      <c r="Q378" s="41">
        <f>IF(S378&gt;0,0,$Q$10)</f>
        <v>67</v>
      </c>
      <c r="R378" s="43">
        <f>IF(S378&gt;0,0,$R$10)</f>
        <v>833</v>
      </c>
      <c r="S378" s="221"/>
    </row>
    <row r="379" spans="1:19" ht="11.25" customHeight="1" thickBot="1">
      <c r="A379" s="308"/>
      <c r="B379" s="269"/>
      <c r="C379" s="266" t="s">
        <v>23</v>
      </c>
      <c r="D379" s="233"/>
      <c r="E379" s="239"/>
      <c r="F379" s="225"/>
      <c r="G379" s="225"/>
      <c r="H379" s="234"/>
      <c r="I379" s="244"/>
      <c r="J379" s="239"/>
      <c r="K379" s="225"/>
      <c r="L379" s="225"/>
      <c r="M379" s="225"/>
      <c r="N379" s="225"/>
      <c r="O379" s="225"/>
      <c r="P379" s="225"/>
      <c r="Q379" s="227"/>
      <c r="R379" s="241"/>
      <c r="S379" s="222"/>
    </row>
    <row r="380" spans="1:19" ht="15" customHeight="1" thickBot="1" thickTop="1">
      <c r="A380" s="308"/>
      <c r="B380" s="270"/>
      <c r="C380" s="267"/>
      <c r="D380" s="46">
        <f>ROUNDDOWN(IF(E379,E379*E378/SUM(E378:H378))+IF(F379,F379*F378/SUM(E378:H378))+IF(G379,G379*G378/SUM(E378:H378))+IF(H379,H379*H378/SUM(E378:H378)),1)</f>
        <v>0</v>
      </c>
      <c r="E380" s="240"/>
      <c r="F380" s="226"/>
      <c r="G380" s="226"/>
      <c r="H380" s="235"/>
      <c r="I380" s="47">
        <f>ROUNDDOWN(IF(J379,J379*J378/SUM(J378:Q378))+IF(K379,K379*K378/SUM(J378:Q378))+IF(L379,L379*L378/SUM(J378:Q378))+IF(M379,M379*M378/SUM(J378:Q378))+IF(N379,N379*N378/SUM(J378:Q378))+IF(O379,O379*O378/SUM(J378:Q378))+IF(P379,P379*P378/SUM(J378:Q378))+IF(Q379,Q379*Q378/SUM(J378:Q378)),1)</f>
        <v>0</v>
      </c>
      <c r="J380" s="240"/>
      <c r="K380" s="226"/>
      <c r="L380" s="226"/>
      <c r="M380" s="226"/>
      <c r="N380" s="226"/>
      <c r="O380" s="226"/>
      <c r="P380" s="226"/>
      <c r="Q380" s="246"/>
      <c r="R380" s="259"/>
      <c r="S380" s="224"/>
    </row>
    <row r="381" spans="1:19" ht="18" customHeight="1" thickTop="1">
      <c r="A381" s="308"/>
      <c r="B381" s="268" t="s">
        <v>30</v>
      </c>
      <c r="C381" s="39" t="s">
        <v>22</v>
      </c>
      <c r="D381" s="232">
        <f>IF(ISERROR(ROUND(D383,0)),"-",ROUND(D383,0))</f>
        <v>0</v>
      </c>
      <c r="E381" s="48">
        <f>$E$11</f>
        <v>25</v>
      </c>
      <c r="F381" s="49">
        <f>$F$11</f>
        <v>25</v>
      </c>
      <c r="G381" s="49">
        <f>$G$11</f>
        <v>25</v>
      </c>
      <c r="H381" s="50">
        <f>$H$11</f>
        <v>25</v>
      </c>
      <c r="I381" s="243">
        <f>IF(ISERROR(ROUND(I383,0)),"-",ROUND(I383,0))</f>
        <v>0</v>
      </c>
      <c r="J381" s="40">
        <f>$J$11</f>
        <v>67</v>
      </c>
      <c r="K381" s="40">
        <f>$K$11</f>
        <v>240</v>
      </c>
      <c r="L381" s="40">
        <f>$L$11</f>
        <v>67</v>
      </c>
      <c r="M381" s="40">
        <f>$M$11</f>
        <v>27</v>
      </c>
      <c r="N381" s="40">
        <f>$N$11</f>
        <v>100</v>
      </c>
      <c r="O381" s="40">
        <f>$O$11</f>
        <v>54</v>
      </c>
      <c r="P381" s="40">
        <f>$P$11</f>
        <v>80</v>
      </c>
      <c r="Q381" s="51">
        <f>$Q$11</f>
        <v>67</v>
      </c>
      <c r="R381" s="43">
        <f>$R$11</f>
        <v>834</v>
      </c>
      <c r="S381" s="52"/>
    </row>
    <row r="382" spans="1:19" ht="8.25" customHeight="1" thickBot="1">
      <c r="A382" s="308"/>
      <c r="B382" s="269"/>
      <c r="C382" s="266" t="s">
        <v>23</v>
      </c>
      <c r="D382" s="233"/>
      <c r="E382" s="239"/>
      <c r="F382" s="225"/>
      <c r="G382" s="225"/>
      <c r="H382" s="234"/>
      <c r="I382" s="244"/>
      <c r="J382" s="239"/>
      <c r="K382" s="225"/>
      <c r="L382" s="225"/>
      <c r="M382" s="225"/>
      <c r="N382" s="225"/>
      <c r="O382" s="225"/>
      <c r="P382" s="225"/>
      <c r="Q382" s="227"/>
      <c r="R382" s="241"/>
      <c r="S382" s="52"/>
    </row>
    <row r="383" spans="1:19" ht="18.75" customHeight="1" thickBot="1" thickTop="1">
      <c r="A383" s="308"/>
      <c r="B383" s="270"/>
      <c r="C383" s="267"/>
      <c r="D383" s="46">
        <f>ROUNDDOWN(IF(E382,E382*E381/SUM(E381:H381))+IF(F382,F382*F381/SUM(E381:H381))+IF(G382,G382*G381/SUM(E381:H381))+IF(H382,H382*H381/SUM(E381:H381)),1)</f>
        <v>0</v>
      </c>
      <c r="E383" s="240"/>
      <c r="F383" s="226"/>
      <c r="G383" s="226"/>
      <c r="H383" s="235"/>
      <c r="I383" s="47">
        <f>ROUNDDOWN(IF(J382,J382*J381/SUM(J381:Q381))+IF(K382,K382*K381/SUM(J381:Q381))+IF(L382,L382*L381/SUM(J381:Q381))+IF(M382,M382*M381/SUM(J381:Q381))+IF(N382,N382*N381/SUM(J381:Q381))+IF(O382,O382*O381/SUM(J381:Q381))+IF(P382,P382*P381/SUM(J381:Q381))+IF(Q382,Q382*Q381/SUM(J381:Q381)),1)</f>
        <v>0</v>
      </c>
      <c r="J383" s="265"/>
      <c r="K383" s="245"/>
      <c r="L383" s="245"/>
      <c r="M383" s="245"/>
      <c r="N383" s="245"/>
      <c r="O383" s="245"/>
      <c r="P383" s="245"/>
      <c r="Q383" s="228"/>
      <c r="R383" s="242"/>
      <c r="S383" s="52"/>
    </row>
    <row r="384" spans="1:19" ht="18" customHeight="1" thickTop="1">
      <c r="A384" s="308"/>
      <c r="B384" s="279" t="s">
        <v>21</v>
      </c>
      <c r="C384" s="53" t="s">
        <v>22</v>
      </c>
      <c r="D384" s="232">
        <f>ROUND(D386,0)</f>
        <v>0</v>
      </c>
      <c r="E384" s="54">
        <f>E375+E378+E381</f>
        <v>75</v>
      </c>
      <c r="F384" s="55">
        <f>F375+F378+F381</f>
        <v>75</v>
      </c>
      <c r="G384" s="55">
        <f>G375+G378+G381</f>
        <v>75</v>
      </c>
      <c r="H384" s="56">
        <f>H375+H378+H381</f>
        <v>75</v>
      </c>
      <c r="I384" s="263"/>
      <c r="J384" s="54">
        <f aca="true" t="shared" si="64" ref="J384:R384">J375+J378+J381</f>
        <v>200</v>
      </c>
      <c r="K384" s="55">
        <f t="shared" si="64"/>
        <v>720</v>
      </c>
      <c r="L384" s="55">
        <f t="shared" si="64"/>
        <v>200</v>
      </c>
      <c r="M384" s="55">
        <f t="shared" si="64"/>
        <v>80</v>
      </c>
      <c r="N384" s="55">
        <f t="shared" si="64"/>
        <v>300</v>
      </c>
      <c r="O384" s="55">
        <f t="shared" si="64"/>
        <v>160</v>
      </c>
      <c r="P384" s="55">
        <f t="shared" si="64"/>
        <v>240</v>
      </c>
      <c r="Q384" s="56">
        <f t="shared" si="64"/>
        <v>200</v>
      </c>
      <c r="R384" s="57">
        <f t="shared" si="64"/>
        <v>2500</v>
      </c>
      <c r="S384" s="58"/>
    </row>
    <row r="385" spans="1:19" ht="27.75" customHeight="1" thickBot="1">
      <c r="A385" s="308"/>
      <c r="B385" s="280"/>
      <c r="C385" s="277" t="s">
        <v>23</v>
      </c>
      <c r="D385" s="233"/>
      <c r="E385" s="59">
        <f>ROUND(E386,0)</f>
        <v>0</v>
      </c>
      <c r="F385" s="60">
        <f>ROUND(F386,0)</f>
        <v>0</v>
      </c>
      <c r="G385" s="60">
        <f>ROUND(G386,0)</f>
        <v>0</v>
      </c>
      <c r="H385" s="61">
        <f>ROUND(H386,0)</f>
        <v>0</v>
      </c>
      <c r="I385" s="264"/>
      <c r="J385" s="45">
        <f aca="true" t="shared" si="65" ref="J385:R385">ROUND(J386,0)</f>
        <v>0</v>
      </c>
      <c r="K385" s="45">
        <f t="shared" si="65"/>
        <v>0</v>
      </c>
      <c r="L385" s="45">
        <f t="shared" si="65"/>
        <v>0</v>
      </c>
      <c r="M385" s="45">
        <f t="shared" si="65"/>
        <v>0</v>
      </c>
      <c r="N385" s="45">
        <f t="shared" si="65"/>
        <v>0</v>
      </c>
      <c r="O385" s="45">
        <f t="shared" si="65"/>
        <v>0</v>
      </c>
      <c r="P385" s="45">
        <f t="shared" si="65"/>
        <v>0</v>
      </c>
      <c r="Q385" s="62">
        <f t="shared" si="65"/>
        <v>0</v>
      </c>
      <c r="R385" s="63">
        <f t="shared" si="65"/>
        <v>0</v>
      </c>
      <c r="S385" s="64"/>
    </row>
    <row r="386" spans="1:18" ht="18" customHeight="1" thickBot="1" thickTop="1">
      <c r="A386" s="309"/>
      <c r="B386" s="281"/>
      <c r="C386" s="278"/>
      <c r="D386" s="46">
        <f>ROUNDDOWN((E386*E384+F386*F384+G386*G384+H386*H384)/SUM(E384:H384),1)</f>
        <v>0</v>
      </c>
      <c r="E386" s="65">
        <f>ROUNDDOWN((E376*E375+E379*E378+E382*E381)/E384,1)</f>
        <v>0</v>
      </c>
      <c r="F386" s="65">
        <f>ROUNDDOWN((F376*F375+F379*F378+F382*F381)/F384,1)</f>
        <v>0</v>
      </c>
      <c r="G386" s="65">
        <f>ROUNDDOWN((G376*G375+G379*G378+G382*G381)/G384,1)</f>
        <v>0</v>
      </c>
      <c r="H386" s="65">
        <f>ROUNDDOWN((H376*H375+H379*H378+H382*H381)/H384,1)</f>
        <v>0</v>
      </c>
      <c r="I386" s="66"/>
      <c r="J386" s="65">
        <f aca="true" t="shared" si="66" ref="J386:R386">ROUNDDOWN((J376*J375+J379*J378+J382*J381)/J384,1)</f>
        <v>0</v>
      </c>
      <c r="K386" s="65">
        <f t="shared" si="66"/>
        <v>0</v>
      </c>
      <c r="L386" s="65">
        <f t="shared" si="66"/>
        <v>0</v>
      </c>
      <c r="M386" s="65">
        <f t="shared" si="66"/>
        <v>0</v>
      </c>
      <c r="N386" s="65">
        <f t="shared" si="66"/>
        <v>0</v>
      </c>
      <c r="O386" s="65">
        <f t="shared" si="66"/>
        <v>0</v>
      </c>
      <c r="P386" s="65">
        <f t="shared" si="66"/>
        <v>0</v>
      </c>
      <c r="Q386" s="67">
        <f t="shared" si="66"/>
        <v>0</v>
      </c>
      <c r="R386" s="68">
        <f t="shared" si="66"/>
        <v>0</v>
      </c>
    </row>
    <row r="387" spans="5:18" ht="16.5" thickBot="1" thickTop="1"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</row>
    <row r="388" spans="1:19" ht="29.25" customHeight="1" thickTop="1">
      <c r="A388" s="307">
        <v>23</v>
      </c>
      <c r="B388" s="329" t="s">
        <v>70</v>
      </c>
      <c r="C388" s="305"/>
      <c r="D388" s="229" t="s">
        <v>13</v>
      </c>
      <c r="E388" s="247"/>
      <c r="F388" s="248"/>
      <c r="G388" s="248"/>
      <c r="H388" s="249"/>
      <c r="I388" s="236" t="s">
        <v>12</v>
      </c>
      <c r="J388" s="260"/>
      <c r="K388" s="261"/>
      <c r="L388" s="261"/>
      <c r="M388" s="261"/>
      <c r="N388" s="261"/>
      <c r="O388" s="261"/>
      <c r="P388" s="261"/>
      <c r="Q388" s="262"/>
      <c r="R388" s="254" t="s">
        <v>14</v>
      </c>
      <c r="S388" s="252" t="s">
        <v>53</v>
      </c>
    </row>
    <row r="389" spans="1:20" s="35" customFormat="1" ht="27.75" customHeight="1">
      <c r="A389" s="308"/>
      <c r="B389" s="330" t="s">
        <v>71</v>
      </c>
      <c r="C389" s="272"/>
      <c r="D389" s="230"/>
      <c r="E389" s="250" t="s">
        <v>16</v>
      </c>
      <c r="F389" s="250" t="s">
        <v>17</v>
      </c>
      <c r="G389" s="250" t="s">
        <v>18</v>
      </c>
      <c r="H389" s="257" t="s">
        <v>19</v>
      </c>
      <c r="I389" s="237"/>
      <c r="J389" s="250" t="s">
        <v>4</v>
      </c>
      <c r="K389" s="250" t="s">
        <v>5</v>
      </c>
      <c r="L389" s="250" t="s">
        <v>6</v>
      </c>
      <c r="M389" s="250" t="s">
        <v>7</v>
      </c>
      <c r="N389" s="250" t="s">
        <v>8</v>
      </c>
      <c r="O389" s="250" t="s">
        <v>9</v>
      </c>
      <c r="P389" s="250" t="s">
        <v>10</v>
      </c>
      <c r="Q389" s="257" t="s">
        <v>11</v>
      </c>
      <c r="R389" s="255"/>
      <c r="S389" s="253"/>
      <c r="T389" s="34"/>
    </row>
    <row r="390" spans="1:20" s="35" customFormat="1" ht="48" customHeight="1">
      <c r="A390" s="308"/>
      <c r="B390" s="330" t="s">
        <v>72</v>
      </c>
      <c r="C390" s="272"/>
      <c r="D390" s="230"/>
      <c r="E390" s="275"/>
      <c r="F390" s="275"/>
      <c r="G390" s="275"/>
      <c r="H390" s="276"/>
      <c r="I390" s="237"/>
      <c r="J390" s="251"/>
      <c r="K390" s="251"/>
      <c r="L390" s="251"/>
      <c r="M390" s="251"/>
      <c r="N390" s="251"/>
      <c r="O390" s="251"/>
      <c r="P390" s="251"/>
      <c r="Q390" s="258"/>
      <c r="R390" s="255"/>
      <c r="S390" s="253"/>
      <c r="T390" s="34"/>
    </row>
    <row r="391" spans="1:19" s="38" customFormat="1" ht="28.5" customHeight="1" thickBot="1">
      <c r="A391" s="308"/>
      <c r="B391" s="331" t="s">
        <v>73</v>
      </c>
      <c r="C391" s="274"/>
      <c r="D391" s="231"/>
      <c r="E391" s="36" t="s">
        <v>0</v>
      </c>
      <c r="F391" s="36" t="s">
        <v>1</v>
      </c>
      <c r="G391" s="36" t="s">
        <v>2</v>
      </c>
      <c r="H391" s="37" t="s">
        <v>3</v>
      </c>
      <c r="I391" s="238"/>
      <c r="J391" s="36">
        <v>1</v>
      </c>
      <c r="K391" s="36">
        <v>2</v>
      </c>
      <c r="L391" s="36">
        <v>3</v>
      </c>
      <c r="M391" s="36">
        <v>4</v>
      </c>
      <c r="N391" s="36">
        <v>5</v>
      </c>
      <c r="O391" s="36">
        <v>6</v>
      </c>
      <c r="P391" s="36">
        <v>7</v>
      </c>
      <c r="Q391" s="37">
        <v>8</v>
      </c>
      <c r="R391" s="256"/>
      <c r="S391" s="253"/>
    </row>
    <row r="392" spans="1:20" s="44" customFormat="1" ht="17.25" customHeight="1" thickTop="1">
      <c r="A392" s="308"/>
      <c r="B392" s="268" t="s">
        <v>15</v>
      </c>
      <c r="C392" s="39" t="s">
        <v>22</v>
      </c>
      <c r="D392" s="232">
        <f>IF(ISERROR(ROUND(D394,0)),"-",ROUND(D394,0))</f>
        <v>0</v>
      </c>
      <c r="E392" s="40">
        <f>IF(S392&gt;0,0,$E$9)</f>
        <v>25</v>
      </c>
      <c r="F392" s="40">
        <f>IF(S392&gt;0,0,$F$9)</f>
        <v>25</v>
      </c>
      <c r="G392" s="40">
        <f>IF(S392&gt;0,0,$G$9)</f>
        <v>25</v>
      </c>
      <c r="H392" s="40">
        <f>IF(S392&gt;0,0,$H$9)</f>
        <v>25</v>
      </c>
      <c r="I392" s="243">
        <f>IF(ISERROR(ROUND(I394,0)),"-",ROUND(I394,0))</f>
        <v>0</v>
      </c>
      <c r="J392" s="40">
        <f>IF(S392&gt;0,0,$J$9)</f>
        <v>66</v>
      </c>
      <c r="K392" s="41">
        <f>IF(S392&gt;0,0,$K$9)</f>
        <v>240</v>
      </c>
      <c r="L392" s="41">
        <f>IF(S392&gt;0,0,$L$9)</f>
        <v>66</v>
      </c>
      <c r="M392" s="41">
        <f>IF(S392&gt;0,0,$M$9)</f>
        <v>26</v>
      </c>
      <c r="N392" s="41">
        <f>IF(S392&gt;0,0,$N$9)</f>
        <v>100</v>
      </c>
      <c r="O392" s="41">
        <f>IF(S392&gt;0,0,$O$9)</f>
        <v>53</v>
      </c>
      <c r="P392" s="41">
        <f>IF(S392&gt;0,0,$P$9)</f>
        <v>80</v>
      </c>
      <c r="Q392" s="42">
        <f>IF(S392&gt;0,0,$Q$9)</f>
        <v>66</v>
      </c>
      <c r="R392" s="43">
        <f>IF(S392&gt;0,0,$R$9)</f>
        <v>833</v>
      </c>
      <c r="S392" s="221"/>
      <c r="T392" s="44" t="s">
        <v>35</v>
      </c>
    </row>
    <row r="393" spans="1:19" ht="9" customHeight="1" thickBot="1">
      <c r="A393" s="308"/>
      <c r="B393" s="269"/>
      <c r="C393" s="266" t="s">
        <v>23</v>
      </c>
      <c r="D393" s="233"/>
      <c r="E393" s="239"/>
      <c r="F393" s="225"/>
      <c r="G393" s="225"/>
      <c r="H393" s="234"/>
      <c r="I393" s="244"/>
      <c r="J393" s="239"/>
      <c r="K393" s="225"/>
      <c r="L393" s="225"/>
      <c r="M393" s="225"/>
      <c r="N393" s="225"/>
      <c r="O393" s="225"/>
      <c r="P393" s="225"/>
      <c r="Q393" s="227"/>
      <c r="R393" s="241"/>
      <c r="S393" s="222"/>
    </row>
    <row r="394" spans="1:19" ht="18.75" customHeight="1" thickBot="1" thickTop="1">
      <c r="A394" s="308"/>
      <c r="B394" s="270"/>
      <c r="C394" s="267"/>
      <c r="D394" s="46">
        <f>IF($S392&gt;0,0,ROUNDDOWN(IF(E393,E393*E392/SUM(E392:H392))+IF(F393,F393*F392/SUM(E392:H392))+IF(G393,G393*G392/SUM(E392:H392))+IF(H393,H393*H392/SUM(E392:H392)),1))</f>
        <v>0</v>
      </c>
      <c r="E394" s="240"/>
      <c r="F394" s="226"/>
      <c r="G394" s="226"/>
      <c r="H394" s="235"/>
      <c r="I394" s="47">
        <f>IF($S392&gt;0,0,(ROUNDDOWN(IF(J393,J393*J392/SUM(J392:Q392))+IF(K393,K393*K392/SUM(J392:Q392))+IF(L393,L393*L392/SUM(J392:Q392))+IF(M393,M393*M392/SUM(J392:Q392))+IF(N393,N393*N392/SUM(J392:Q392))+IF(O393,O393*O392/SUM(J392:Q392))+IF(P393,P393*P392/SUM(J392:Q392))+IF(Q393,Q393*Q392/SUM(J392:Q392)),1)))</f>
        <v>0</v>
      </c>
      <c r="J394" s="240"/>
      <c r="K394" s="226"/>
      <c r="L394" s="226"/>
      <c r="M394" s="226"/>
      <c r="N394" s="226"/>
      <c r="O394" s="226"/>
      <c r="P394" s="226"/>
      <c r="Q394" s="246"/>
      <c r="R394" s="259"/>
      <c r="S394" s="223"/>
    </row>
    <row r="395" spans="1:19" ht="15.75" customHeight="1" thickTop="1">
      <c r="A395" s="308"/>
      <c r="B395" s="268" t="s">
        <v>29</v>
      </c>
      <c r="C395" s="39" t="s">
        <v>22</v>
      </c>
      <c r="D395" s="232">
        <f>IF(ISERROR(ROUND(D397,0)),"-",ROUND(D397,0))</f>
        <v>0</v>
      </c>
      <c r="E395" s="48">
        <f>IF(S395&gt;0,0,$E$10)</f>
        <v>25</v>
      </c>
      <c r="F395" s="49">
        <f>IF(S395&gt;0,0,$F$10)</f>
        <v>25</v>
      </c>
      <c r="G395" s="49">
        <f>IF(S395&gt;0,0,$G$10)</f>
        <v>25</v>
      </c>
      <c r="H395" s="50">
        <f>IF(S395&gt;0,0,$H$10)</f>
        <v>25</v>
      </c>
      <c r="I395" s="243">
        <f>IF(ISERROR(ROUND(I397,0)),"-",ROUND(I397,0))</f>
        <v>0</v>
      </c>
      <c r="J395" s="41">
        <f>IF(S395&gt;0,0,$J$10)</f>
        <v>67</v>
      </c>
      <c r="K395" s="41">
        <f>IF(S395&gt;0,0,$K$10)</f>
        <v>240</v>
      </c>
      <c r="L395" s="41">
        <f>IF(S395&gt;0,0,$L$10)</f>
        <v>67</v>
      </c>
      <c r="M395" s="41">
        <f>IF(S395&gt;0,0,$M$10)</f>
        <v>27</v>
      </c>
      <c r="N395" s="41">
        <f>IF(S395&gt;0,0,$N$10)</f>
        <v>100</v>
      </c>
      <c r="O395" s="41">
        <f>IF(S395&gt;0,0,$O$10)</f>
        <v>53</v>
      </c>
      <c r="P395" s="41">
        <f>IF(S395&gt;0,0,$P$10)</f>
        <v>80</v>
      </c>
      <c r="Q395" s="41">
        <f>IF(S395&gt;0,0,$Q$10)</f>
        <v>67</v>
      </c>
      <c r="R395" s="43">
        <f>IF(S395&gt;0,0,$R$10)</f>
        <v>833</v>
      </c>
      <c r="S395" s="221"/>
    </row>
    <row r="396" spans="1:19" ht="11.25" customHeight="1" thickBot="1">
      <c r="A396" s="308"/>
      <c r="B396" s="269"/>
      <c r="C396" s="266" t="s">
        <v>23</v>
      </c>
      <c r="D396" s="233"/>
      <c r="E396" s="239"/>
      <c r="F396" s="225"/>
      <c r="G396" s="225"/>
      <c r="H396" s="234"/>
      <c r="I396" s="244"/>
      <c r="J396" s="239"/>
      <c r="K396" s="225"/>
      <c r="L396" s="225"/>
      <c r="M396" s="225"/>
      <c r="N396" s="225"/>
      <c r="O396" s="225"/>
      <c r="P396" s="225"/>
      <c r="Q396" s="227"/>
      <c r="R396" s="241"/>
      <c r="S396" s="222"/>
    </row>
    <row r="397" spans="1:19" ht="15" customHeight="1" thickBot="1" thickTop="1">
      <c r="A397" s="308"/>
      <c r="B397" s="270"/>
      <c r="C397" s="267"/>
      <c r="D397" s="46">
        <f>ROUNDDOWN(IF(E396,E396*E395/SUM(E395:H395))+IF(F396,F396*F395/SUM(E395:H395))+IF(G396,G396*G395/SUM(E395:H395))+IF(H396,H396*H395/SUM(E395:H395)),1)</f>
        <v>0</v>
      </c>
      <c r="E397" s="240"/>
      <c r="F397" s="226"/>
      <c r="G397" s="226"/>
      <c r="H397" s="235"/>
      <c r="I397" s="47">
        <f>ROUNDDOWN(IF(J396,J396*J395/SUM(J395:Q395))+IF(K396,K396*K395/SUM(J395:Q395))+IF(L396,L396*L395/SUM(J395:Q395))+IF(M396,M396*M395/SUM(J395:Q395))+IF(N396,N396*N395/SUM(J395:Q395))+IF(O396,O396*O395/SUM(J395:Q395))+IF(P396,P396*P395/SUM(J395:Q395))+IF(Q396,Q396*Q395/SUM(J395:Q395)),1)</f>
        <v>0</v>
      </c>
      <c r="J397" s="240"/>
      <c r="K397" s="226"/>
      <c r="L397" s="226"/>
      <c r="M397" s="226"/>
      <c r="N397" s="226"/>
      <c r="O397" s="226"/>
      <c r="P397" s="226"/>
      <c r="Q397" s="246"/>
      <c r="R397" s="259"/>
      <c r="S397" s="224"/>
    </row>
    <row r="398" spans="1:19" ht="18" customHeight="1" thickTop="1">
      <c r="A398" s="308"/>
      <c r="B398" s="268" t="s">
        <v>30</v>
      </c>
      <c r="C398" s="39" t="s">
        <v>22</v>
      </c>
      <c r="D398" s="232">
        <f>IF(ISERROR(ROUND(D400,0)),"-",ROUND(D400,0))</f>
        <v>0</v>
      </c>
      <c r="E398" s="48">
        <f>$E$11</f>
        <v>25</v>
      </c>
      <c r="F398" s="49">
        <f>$F$11</f>
        <v>25</v>
      </c>
      <c r="G398" s="49">
        <f>$G$11</f>
        <v>25</v>
      </c>
      <c r="H398" s="50">
        <f>$H$11</f>
        <v>25</v>
      </c>
      <c r="I398" s="243">
        <f>IF(ISERROR(ROUND(I400,0)),"-",ROUND(I400,0))</f>
        <v>0</v>
      </c>
      <c r="J398" s="40">
        <f>$J$11</f>
        <v>67</v>
      </c>
      <c r="K398" s="40">
        <f>$K$11</f>
        <v>240</v>
      </c>
      <c r="L398" s="40">
        <f>$L$11</f>
        <v>67</v>
      </c>
      <c r="M398" s="40">
        <f>$M$11</f>
        <v>27</v>
      </c>
      <c r="N398" s="40">
        <f>$N$11</f>
        <v>100</v>
      </c>
      <c r="O398" s="40">
        <f>$O$11</f>
        <v>54</v>
      </c>
      <c r="P398" s="40">
        <f>$P$11</f>
        <v>80</v>
      </c>
      <c r="Q398" s="51">
        <f>$Q$11</f>
        <v>67</v>
      </c>
      <c r="R398" s="43">
        <f>$R$11</f>
        <v>834</v>
      </c>
      <c r="S398" s="52"/>
    </row>
    <row r="399" spans="1:19" ht="8.25" customHeight="1" thickBot="1">
      <c r="A399" s="308"/>
      <c r="B399" s="269"/>
      <c r="C399" s="266" t="s">
        <v>23</v>
      </c>
      <c r="D399" s="233"/>
      <c r="E399" s="239"/>
      <c r="F399" s="225"/>
      <c r="G399" s="225"/>
      <c r="H399" s="234"/>
      <c r="I399" s="244"/>
      <c r="J399" s="239"/>
      <c r="K399" s="225"/>
      <c r="L399" s="225"/>
      <c r="M399" s="225"/>
      <c r="N399" s="225"/>
      <c r="O399" s="225"/>
      <c r="P399" s="225"/>
      <c r="Q399" s="227"/>
      <c r="R399" s="241"/>
      <c r="S399" s="52"/>
    </row>
    <row r="400" spans="1:19" ht="18.75" customHeight="1" thickBot="1" thickTop="1">
      <c r="A400" s="308"/>
      <c r="B400" s="270"/>
      <c r="C400" s="267"/>
      <c r="D400" s="46">
        <f>ROUNDDOWN(IF(E399,E399*E398/SUM(E398:H398))+IF(F399,F399*F398/SUM(E398:H398))+IF(G399,G399*G398/SUM(E398:H398))+IF(H399,H399*H398/SUM(E398:H398)),1)</f>
        <v>0</v>
      </c>
      <c r="E400" s="240"/>
      <c r="F400" s="226"/>
      <c r="G400" s="226"/>
      <c r="H400" s="235"/>
      <c r="I400" s="47">
        <f>ROUNDDOWN(IF(J399,J399*J398/SUM(J398:Q398))+IF(K399,K399*K398/SUM(J398:Q398))+IF(L399,L399*L398/SUM(J398:Q398))+IF(M399,M399*M398/SUM(J398:Q398))+IF(N399,N399*N398/SUM(J398:Q398))+IF(O399,O399*O398/SUM(J398:Q398))+IF(P399,P399*P398/SUM(J398:Q398))+IF(Q399,Q399*Q398/SUM(J398:Q398)),1)</f>
        <v>0</v>
      </c>
      <c r="J400" s="265"/>
      <c r="K400" s="245"/>
      <c r="L400" s="245"/>
      <c r="M400" s="245"/>
      <c r="N400" s="245"/>
      <c r="O400" s="245"/>
      <c r="P400" s="245"/>
      <c r="Q400" s="228"/>
      <c r="R400" s="242"/>
      <c r="S400" s="52"/>
    </row>
    <row r="401" spans="1:19" ht="18" customHeight="1" thickTop="1">
      <c r="A401" s="308"/>
      <c r="B401" s="279" t="s">
        <v>21</v>
      </c>
      <c r="C401" s="53" t="s">
        <v>22</v>
      </c>
      <c r="D401" s="232">
        <f>ROUND(D403,0)</f>
        <v>0</v>
      </c>
      <c r="E401" s="54">
        <f>E392+E395+E398</f>
        <v>75</v>
      </c>
      <c r="F401" s="55">
        <f>F392+F395+F398</f>
        <v>75</v>
      </c>
      <c r="G401" s="55">
        <f>G392+G395+G398</f>
        <v>75</v>
      </c>
      <c r="H401" s="56">
        <f>H392+H395+H398</f>
        <v>75</v>
      </c>
      <c r="I401" s="263"/>
      <c r="J401" s="54">
        <f aca="true" t="shared" si="67" ref="J401:R401">J392+J395+J398</f>
        <v>200</v>
      </c>
      <c r="K401" s="55">
        <f t="shared" si="67"/>
        <v>720</v>
      </c>
      <c r="L401" s="55">
        <f t="shared" si="67"/>
        <v>200</v>
      </c>
      <c r="M401" s="55">
        <f t="shared" si="67"/>
        <v>80</v>
      </c>
      <c r="N401" s="55">
        <f t="shared" si="67"/>
        <v>300</v>
      </c>
      <c r="O401" s="55">
        <f t="shared" si="67"/>
        <v>160</v>
      </c>
      <c r="P401" s="55">
        <f t="shared" si="67"/>
        <v>240</v>
      </c>
      <c r="Q401" s="56">
        <f t="shared" si="67"/>
        <v>200</v>
      </c>
      <c r="R401" s="57">
        <f t="shared" si="67"/>
        <v>2500</v>
      </c>
      <c r="S401" s="58"/>
    </row>
    <row r="402" spans="1:19" ht="27.75" customHeight="1" thickBot="1">
      <c r="A402" s="308"/>
      <c r="B402" s="280"/>
      <c r="C402" s="277" t="s">
        <v>23</v>
      </c>
      <c r="D402" s="233"/>
      <c r="E402" s="59">
        <f>ROUND(E403,0)</f>
        <v>0</v>
      </c>
      <c r="F402" s="60">
        <f>ROUND(F403,0)</f>
        <v>0</v>
      </c>
      <c r="G402" s="60">
        <f>ROUND(G403,0)</f>
        <v>0</v>
      </c>
      <c r="H402" s="61">
        <f>ROUND(H403,0)</f>
        <v>0</v>
      </c>
      <c r="I402" s="264"/>
      <c r="J402" s="45">
        <f aca="true" t="shared" si="68" ref="J402:R402">ROUND(J403,0)</f>
        <v>0</v>
      </c>
      <c r="K402" s="45">
        <f t="shared" si="68"/>
        <v>0</v>
      </c>
      <c r="L402" s="45">
        <f t="shared" si="68"/>
        <v>0</v>
      </c>
      <c r="M402" s="45">
        <f t="shared" si="68"/>
        <v>0</v>
      </c>
      <c r="N402" s="45">
        <f t="shared" si="68"/>
        <v>0</v>
      </c>
      <c r="O402" s="45">
        <f t="shared" si="68"/>
        <v>0</v>
      </c>
      <c r="P402" s="45">
        <f t="shared" si="68"/>
        <v>0</v>
      </c>
      <c r="Q402" s="62">
        <f t="shared" si="68"/>
        <v>0</v>
      </c>
      <c r="R402" s="63">
        <f t="shared" si="68"/>
        <v>0</v>
      </c>
      <c r="S402" s="64"/>
    </row>
    <row r="403" spans="1:18" ht="18" customHeight="1" thickBot="1" thickTop="1">
      <c r="A403" s="309"/>
      <c r="B403" s="281"/>
      <c r="C403" s="278"/>
      <c r="D403" s="46">
        <f>ROUNDDOWN((E403*E401+F403*F401+G403*G401+H403*H401)/SUM(E401:H401),1)</f>
        <v>0</v>
      </c>
      <c r="E403" s="65">
        <f>ROUNDDOWN((E393*E392+E396*E395+E399*E398)/E401,1)</f>
        <v>0</v>
      </c>
      <c r="F403" s="65">
        <f>ROUNDDOWN((F393*F392+F396*F395+F399*F398)/F401,1)</f>
        <v>0</v>
      </c>
      <c r="G403" s="65">
        <f>ROUNDDOWN((G393*G392+G396*G395+G399*G398)/G401,1)</f>
        <v>0</v>
      </c>
      <c r="H403" s="65">
        <f>ROUNDDOWN((H393*H392+H396*H395+H399*H398)/H401,1)</f>
        <v>0</v>
      </c>
      <c r="I403" s="66"/>
      <c r="J403" s="65">
        <f aca="true" t="shared" si="69" ref="J403:R403">ROUNDDOWN((J393*J392+J396*J395+J399*J398)/J401,1)</f>
        <v>0</v>
      </c>
      <c r="K403" s="65">
        <f t="shared" si="69"/>
        <v>0</v>
      </c>
      <c r="L403" s="65">
        <f t="shared" si="69"/>
        <v>0</v>
      </c>
      <c r="M403" s="65">
        <f t="shared" si="69"/>
        <v>0</v>
      </c>
      <c r="N403" s="65">
        <f t="shared" si="69"/>
        <v>0</v>
      </c>
      <c r="O403" s="65">
        <f t="shared" si="69"/>
        <v>0</v>
      </c>
      <c r="P403" s="65">
        <f t="shared" si="69"/>
        <v>0</v>
      </c>
      <c r="Q403" s="67">
        <f t="shared" si="69"/>
        <v>0</v>
      </c>
      <c r="R403" s="68">
        <f t="shared" si="69"/>
        <v>0</v>
      </c>
    </row>
    <row r="404" spans="5:18" ht="16.5" thickBot="1" thickTop="1"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</row>
    <row r="405" spans="1:19" ht="29.25" customHeight="1" thickTop="1">
      <c r="A405" s="307">
        <v>24</v>
      </c>
      <c r="B405" s="329" t="s">
        <v>70</v>
      </c>
      <c r="C405" s="305"/>
      <c r="D405" s="229" t="s">
        <v>13</v>
      </c>
      <c r="E405" s="247"/>
      <c r="F405" s="248"/>
      <c r="G405" s="248"/>
      <c r="H405" s="249"/>
      <c r="I405" s="236" t="s">
        <v>12</v>
      </c>
      <c r="J405" s="260"/>
      <c r="K405" s="261"/>
      <c r="L405" s="261"/>
      <c r="M405" s="261"/>
      <c r="N405" s="261"/>
      <c r="O405" s="261"/>
      <c r="P405" s="261"/>
      <c r="Q405" s="262"/>
      <c r="R405" s="254" t="s">
        <v>14</v>
      </c>
      <c r="S405" s="252" t="s">
        <v>53</v>
      </c>
    </row>
    <row r="406" spans="1:20" s="35" customFormat="1" ht="27.75" customHeight="1">
      <c r="A406" s="308"/>
      <c r="B406" s="330" t="s">
        <v>71</v>
      </c>
      <c r="C406" s="272"/>
      <c r="D406" s="230"/>
      <c r="E406" s="250" t="s">
        <v>16</v>
      </c>
      <c r="F406" s="250" t="s">
        <v>17</v>
      </c>
      <c r="G406" s="250" t="s">
        <v>18</v>
      </c>
      <c r="H406" s="257" t="s">
        <v>19</v>
      </c>
      <c r="I406" s="237"/>
      <c r="J406" s="250" t="s">
        <v>4</v>
      </c>
      <c r="K406" s="250" t="s">
        <v>5</v>
      </c>
      <c r="L406" s="250" t="s">
        <v>6</v>
      </c>
      <c r="M406" s="250" t="s">
        <v>7</v>
      </c>
      <c r="N406" s="250" t="s">
        <v>8</v>
      </c>
      <c r="O406" s="250" t="s">
        <v>9</v>
      </c>
      <c r="P406" s="250" t="s">
        <v>10</v>
      </c>
      <c r="Q406" s="257" t="s">
        <v>11</v>
      </c>
      <c r="R406" s="255"/>
      <c r="S406" s="253"/>
      <c r="T406" s="34"/>
    </row>
    <row r="407" spans="1:20" s="35" customFormat="1" ht="48" customHeight="1">
      <c r="A407" s="308"/>
      <c r="B407" s="330" t="s">
        <v>72</v>
      </c>
      <c r="C407" s="272"/>
      <c r="D407" s="230"/>
      <c r="E407" s="275"/>
      <c r="F407" s="275"/>
      <c r="G407" s="275"/>
      <c r="H407" s="276"/>
      <c r="I407" s="237"/>
      <c r="J407" s="251"/>
      <c r="K407" s="251"/>
      <c r="L407" s="251"/>
      <c r="M407" s="251"/>
      <c r="N407" s="251"/>
      <c r="O407" s="251"/>
      <c r="P407" s="251"/>
      <c r="Q407" s="258"/>
      <c r="R407" s="255"/>
      <c r="S407" s="253"/>
      <c r="T407" s="34"/>
    </row>
    <row r="408" spans="1:19" s="38" customFormat="1" ht="28.5" customHeight="1" thickBot="1">
      <c r="A408" s="308"/>
      <c r="B408" s="331" t="s">
        <v>73</v>
      </c>
      <c r="C408" s="274"/>
      <c r="D408" s="231"/>
      <c r="E408" s="36" t="s">
        <v>0</v>
      </c>
      <c r="F408" s="36" t="s">
        <v>1</v>
      </c>
      <c r="G408" s="36" t="s">
        <v>2</v>
      </c>
      <c r="H408" s="37" t="s">
        <v>3</v>
      </c>
      <c r="I408" s="238"/>
      <c r="J408" s="36">
        <v>1</v>
      </c>
      <c r="K408" s="36">
        <v>2</v>
      </c>
      <c r="L408" s="36">
        <v>3</v>
      </c>
      <c r="M408" s="36">
        <v>4</v>
      </c>
      <c r="N408" s="36">
        <v>5</v>
      </c>
      <c r="O408" s="36">
        <v>6</v>
      </c>
      <c r="P408" s="36">
        <v>7</v>
      </c>
      <c r="Q408" s="37">
        <v>8</v>
      </c>
      <c r="R408" s="256"/>
      <c r="S408" s="253"/>
    </row>
    <row r="409" spans="1:20" s="44" customFormat="1" ht="17.25" customHeight="1" thickTop="1">
      <c r="A409" s="308"/>
      <c r="B409" s="268" t="s">
        <v>15</v>
      </c>
      <c r="C409" s="39" t="s">
        <v>22</v>
      </c>
      <c r="D409" s="232">
        <f>IF(ISERROR(ROUND(D411,0)),"-",ROUND(D411,0))</f>
        <v>0</v>
      </c>
      <c r="E409" s="40">
        <f>IF(S409&gt;0,0,$E$9)</f>
        <v>25</v>
      </c>
      <c r="F409" s="40">
        <f>IF(S409&gt;0,0,$F$9)</f>
        <v>25</v>
      </c>
      <c r="G409" s="40">
        <f>IF(S409&gt;0,0,$G$9)</f>
        <v>25</v>
      </c>
      <c r="H409" s="40">
        <f>IF(S409&gt;0,0,$H$9)</f>
        <v>25</v>
      </c>
      <c r="I409" s="243">
        <f>IF(ISERROR(ROUND(I411,0)),"-",ROUND(I411,0))</f>
        <v>0</v>
      </c>
      <c r="J409" s="40">
        <f>IF(S409&gt;0,0,$J$9)</f>
        <v>66</v>
      </c>
      <c r="K409" s="41">
        <f>IF(S409&gt;0,0,$K$9)</f>
        <v>240</v>
      </c>
      <c r="L409" s="41">
        <f>IF(S409&gt;0,0,$L$9)</f>
        <v>66</v>
      </c>
      <c r="M409" s="41">
        <f>IF(S409&gt;0,0,$M$9)</f>
        <v>26</v>
      </c>
      <c r="N409" s="41">
        <f>IF(S409&gt;0,0,$N$9)</f>
        <v>100</v>
      </c>
      <c r="O409" s="41">
        <f>IF(S409&gt;0,0,$O$9)</f>
        <v>53</v>
      </c>
      <c r="P409" s="41">
        <f>IF(S409&gt;0,0,$P$9)</f>
        <v>80</v>
      </c>
      <c r="Q409" s="42">
        <f>IF(S409&gt;0,0,$Q$9)</f>
        <v>66</v>
      </c>
      <c r="R409" s="43">
        <f>IF(S409&gt;0,0,$R$9)</f>
        <v>833</v>
      </c>
      <c r="S409" s="221"/>
      <c r="T409" s="44" t="s">
        <v>35</v>
      </c>
    </row>
    <row r="410" spans="1:19" ht="9" customHeight="1" thickBot="1">
      <c r="A410" s="308"/>
      <c r="B410" s="269"/>
      <c r="C410" s="266" t="s">
        <v>23</v>
      </c>
      <c r="D410" s="233"/>
      <c r="E410" s="239"/>
      <c r="F410" s="225"/>
      <c r="G410" s="225"/>
      <c r="H410" s="234"/>
      <c r="I410" s="244"/>
      <c r="J410" s="239"/>
      <c r="K410" s="225"/>
      <c r="L410" s="225"/>
      <c r="M410" s="225"/>
      <c r="N410" s="225"/>
      <c r="O410" s="225"/>
      <c r="P410" s="225"/>
      <c r="Q410" s="227"/>
      <c r="R410" s="241"/>
      <c r="S410" s="222"/>
    </row>
    <row r="411" spans="1:19" ht="18.75" customHeight="1" thickBot="1" thickTop="1">
      <c r="A411" s="308"/>
      <c r="B411" s="270"/>
      <c r="C411" s="267"/>
      <c r="D411" s="46">
        <f>IF($S409&gt;0,0,ROUNDDOWN(IF(E410,E410*E409/SUM(E409:H409))+IF(F410,F410*F409/SUM(E409:H409))+IF(G410,G410*G409/SUM(E409:H409))+IF(H410,H410*H409/SUM(E409:H409)),1))</f>
        <v>0</v>
      </c>
      <c r="E411" s="240"/>
      <c r="F411" s="226"/>
      <c r="G411" s="226"/>
      <c r="H411" s="235"/>
      <c r="I411" s="47">
        <f>IF($S409&gt;0,0,(ROUNDDOWN(IF(J410,J410*J409/SUM(J409:Q409))+IF(K410,K410*K409/SUM(J409:Q409))+IF(L410,L410*L409/SUM(J409:Q409))+IF(M410,M410*M409/SUM(J409:Q409))+IF(N410,N410*N409/SUM(J409:Q409))+IF(O410,O410*O409/SUM(J409:Q409))+IF(P410,P410*P409/SUM(J409:Q409))+IF(Q410,Q410*Q409/SUM(J409:Q409)),1)))</f>
        <v>0</v>
      </c>
      <c r="J411" s="240"/>
      <c r="K411" s="226"/>
      <c r="L411" s="226"/>
      <c r="M411" s="226"/>
      <c r="N411" s="226"/>
      <c r="O411" s="226"/>
      <c r="P411" s="226"/>
      <c r="Q411" s="246"/>
      <c r="R411" s="259"/>
      <c r="S411" s="223"/>
    </row>
    <row r="412" spans="1:19" ht="15.75" customHeight="1" thickTop="1">
      <c r="A412" s="308"/>
      <c r="B412" s="268" t="s">
        <v>29</v>
      </c>
      <c r="C412" s="39" t="s">
        <v>22</v>
      </c>
      <c r="D412" s="232">
        <f>IF(ISERROR(ROUND(D414,0)),"-",ROUND(D414,0))</f>
        <v>0</v>
      </c>
      <c r="E412" s="48">
        <f>IF(S412&gt;0,0,$E$10)</f>
        <v>25</v>
      </c>
      <c r="F412" s="49">
        <f>IF(S412&gt;0,0,$F$10)</f>
        <v>25</v>
      </c>
      <c r="G412" s="49">
        <f>IF(S412&gt;0,0,$G$10)</f>
        <v>25</v>
      </c>
      <c r="H412" s="50">
        <f>IF(S412&gt;0,0,$H$10)</f>
        <v>25</v>
      </c>
      <c r="I412" s="243">
        <f>IF(ISERROR(ROUND(I414,0)),"-",ROUND(I414,0))</f>
        <v>0</v>
      </c>
      <c r="J412" s="41">
        <f>IF(S412&gt;0,0,$J$10)</f>
        <v>67</v>
      </c>
      <c r="K412" s="41">
        <f>IF(S412&gt;0,0,$K$10)</f>
        <v>240</v>
      </c>
      <c r="L412" s="41">
        <f>IF(S412&gt;0,0,$L$10)</f>
        <v>67</v>
      </c>
      <c r="M412" s="41">
        <f>IF(S412&gt;0,0,$M$10)</f>
        <v>27</v>
      </c>
      <c r="N412" s="41">
        <f>IF(S412&gt;0,0,$N$10)</f>
        <v>100</v>
      </c>
      <c r="O412" s="41">
        <f>IF(S412&gt;0,0,$O$10)</f>
        <v>53</v>
      </c>
      <c r="P412" s="41">
        <f>IF(S412&gt;0,0,$P$10)</f>
        <v>80</v>
      </c>
      <c r="Q412" s="41">
        <f>IF(S412&gt;0,0,$Q$10)</f>
        <v>67</v>
      </c>
      <c r="R412" s="43">
        <f>IF(S412&gt;0,0,$R$10)</f>
        <v>833</v>
      </c>
      <c r="S412" s="221"/>
    </row>
    <row r="413" spans="1:19" ht="11.25" customHeight="1" thickBot="1">
      <c r="A413" s="308"/>
      <c r="B413" s="269"/>
      <c r="C413" s="266" t="s">
        <v>23</v>
      </c>
      <c r="D413" s="233"/>
      <c r="E413" s="239"/>
      <c r="F413" s="225"/>
      <c r="G413" s="225"/>
      <c r="H413" s="234"/>
      <c r="I413" s="244"/>
      <c r="J413" s="239"/>
      <c r="K413" s="225"/>
      <c r="L413" s="225"/>
      <c r="M413" s="225"/>
      <c r="N413" s="225"/>
      <c r="O413" s="225"/>
      <c r="P413" s="225"/>
      <c r="Q413" s="227"/>
      <c r="R413" s="241"/>
      <c r="S413" s="222"/>
    </row>
    <row r="414" spans="1:19" ht="15" customHeight="1" thickBot="1" thickTop="1">
      <c r="A414" s="308"/>
      <c r="B414" s="270"/>
      <c r="C414" s="267"/>
      <c r="D414" s="46">
        <f>ROUNDDOWN(IF(E413,E413*E412/SUM(E412:H412))+IF(F413,F413*F412/SUM(E412:H412))+IF(G413,G413*G412/SUM(E412:H412))+IF(H413,H413*H412/SUM(E412:H412)),1)</f>
        <v>0</v>
      </c>
      <c r="E414" s="240"/>
      <c r="F414" s="226"/>
      <c r="G414" s="226"/>
      <c r="H414" s="235"/>
      <c r="I414" s="47">
        <f>ROUNDDOWN(IF(J413,J413*J412/SUM(J412:Q412))+IF(K413,K413*K412/SUM(J412:Q412))+IF(L413,L413*L412/SUM(J412:Q412))+IF(M413,M413*M412/SUM(J412:Q412))+IF(N413,N413*N412/SUM(J412:Q412))+IF(O413,O413*O412/SUM(J412:Q412))+IF(P413,P413*P412/SUM(J412:Q412))+IF(Q413,Q413*Q412/SUM(J412:Q412)),1)</f>
        <v>0</v>
      </c>
      <c r="J414" s="240"/>
      <c r="K414" s="226"/>
      <c r="L414" s="226"/>
      <c r="M414" s="226"/>
      <c r="N414" s="226"/>
      <c r="O414" s="226"/>
      <c r="P414" s="226"/>
      <c r="Q414" s="246"/>
      <c r="R414" s="259"/>
      <c r="S414" s="224"/>
    </row>
    <row r="415" spans="1:19" ht="18" customHeight="1" thickTop="1">
      <c r="A415" s="308"/>
      <c r="B415" s="268" t="s">
        <v>30</v>
      </c>
      <c r="C415" s="39" t="s">
        <v>22</v>
      </c>
      <c r="D415" s="232">
        <f>IF(ISERROR(ROUND(D417,0)),"-",ROUND(D417,0))</f>
        <v>0</v>
      </c>
      <c r="E415" s="48">
        <f>$E$11</f>
        <v>25</v>
      </c>
      <c r="F415" s="49">
        <f>$F$11</f>
        <v>25</v>
      </c>
      <c r="G415" s="49">
        <f>$G$11</f>
        <v>25</v>
      </c>
      <c r="H415" s="50">
        <f>$H$11</f>
        <v>25</v>
      </c>
      <c r="I415" s="243">
        <f>IF(ISERROR(ROUND(I417,0)),"-",ROUND(I417,0))</f>
        <v>0</v>
      </c>
      <c r="J415" s="40">
        <f>$J$11</f>
        <v>67</v>
      </c>
      <c r="K415" s="40">
        <f>$K$11</f>
        <v>240</v>
      </c>
      <c r="L415" s="40">
        <f>$L$11</f>
        <v>67</v>
      </c>
      <c r="M415" s="40">
        <f>$M$11</f>
        <v>27</v>
      </c>
      <c r="N415" s="40">
        <f>$N$11</f>
        <v>100</v>
      </c>
      <c r="O415" s="40">
        <f>$O$11</f>
        <v>54</v>
      </c>
      <c r="P415" s="40">
        <f>$P$11</f>
        <v>80</v>
      </c>
      <c r="Q415" s="51">
        <f>$Q$11</f>
        <v>67</v>
      </c>
      <c r="R415" s="43">
        <f>$R$11</f>
        <v>834</v>
      </c>
      <c r="S415" s="52"/>
    </row>
    <row r="416" spans="1:19" ht="8.25" customHeight="1" thickBot="1">
      <c r="A416" s="308"/>
      <c r="B416" s="269"/>
      <c r="C416" s="266" t="s">
        <v>23</v>
      </c>
      <c r="D416" s="233"/>
      <c r="E416" s="239"/>
      <c r="F416" s="225"/>
      <c r="G416" s="225"/>
      <c r="H416" s="234"/>
      <c r="I416" s="244"/>
      <c r="J416" s="239"/>
      <c r="K416" s="225"/>
      <c r="L416" s="225"/>
      <c r="M416" s="225"/>
      <c r="N416" s="225"/>
      <c r="O416" s="225"/>
      <c r="P416" s="225"/>
      <c r="Q416" s="227"/>
      <c r="R416" s="241"/>
      <c r="S416" s="52"/>
    </row>
    <row r="417" spans="1:19" ht="18.75" customHeight="1" thickBot="1" thickTop="1">
      <c r="A417" s="308"/>
      <c r="B417" s="270"/>
      <c r="C417" s="267"/>
      <c r="D417" s="46">
        <f>ROUNDDOWN(IF(E416,E416*E415/SUM(E415:H415))+IF(F416,F416*F415/SUM(E415:H415))+IF(G416,G416*G415/SUM(E415:H415))+IF(H416,H416*H415/SUM(E415:H415)),1)</f>
        <v>0</v>
      </c>
      <c r="E417" s="240"/>
      <c r="F417" s="226"/>
      <c r="G417" s="226"/>
      <c r="H417" s="235"/>
      <c r="I417" s="47">
        <f>ROUNDDOWN(IF(J416,J416*J415/SUM(J415:Q415))+IF(K416,K416*K415/SUM(J415:Q415))+IF(L416,L416*L415/SUM(J415:Q415))+IF(M416,M416*M415/SUM(J415:Q415))+IF(N416,N416*N415/SUM(J415:Q415))+IF(O416,O416*O415/SUM(J415:Q415))+IF(P416,P416*P415/SUM(J415:Q415))+IF(Q416,Q416*Q415/SUM(J415:Q415)),1)</f>
        <v>0</v>
      </c>
      <c r="J417" s="265"/>
      <c r="K417" s="245"/>
      <c r="L417" s="245"/>
      <c r="M417" s="245"/>
      <c r="N417" s="245"/>
      <c r="O417" s="245"/>
      <c r="P417" s="245"/>
      <c r="Q417" s="228"/>
      <c r="R417" s="242"/>
      <c r="S417" s="52"/>
    </row>
    <row r="418" spans="1:19" ht="18" customHeight="1" thickTop="1">
      <c r="A418" s="308"/>
      <c r="B418" s="279" t="s">
        <v>21</v>
      </c>
      <c r="C418" s="53" t="s">
        <v>22</v>
      </c>
      <c r="D418" s="232">
        <f>ROUND(D420,0)</f>
        <v>0</v>
      </c>
      <c r="E418" s="54">
        <f>E409+E412+E415</f>
        <v>75</v>
      </c>
      <c r="F418" s="55">
        <f>F409+F412+F415</f>
        <v>75</v>
      </c>
      <c r="G418" s="55">
        <f>G409+G412+G415</f>
        <v>75</v>
      </c>
      <c r="H418" s="56">
        <f>H409+H412+H415</f>
        <v>75</v>
      </c>
      <c r="I418" s="263"/>
      <c r="J418" s="54">
        <f aca="true" t="shared" si="70" ref="J418:R418">J409+J412+J415</f>
        <v>200</v>
      </c>
      <c r="K418" s="55">
        <f t="shared" si="70"/>
        <v>720</v>
      </c>
      <c r="L418" s="55">
        <f t="shared" si="70"/>
        <v>200</v>
      </c>
      <c r="M418" s="55">
        <f t="shared" si="70"/>
        <v>80</v>
      </c>
      <c r="N418" s="55">
        <f t="shared" si="70"/>
        <v>300</v>
      </c>
      <c r="O418" s="55">
        <f t="shared" si="70"/>
        <v>160</v>
      </c>
      <c r="P418" s="55">
        <f t="shared" si="70"/>
        <v>240</v>
      </c>
      <c r="Q418" s="56">
        <f t="shared" si="70"/>
        <v>200</v>
      </c>
      <c r="R418" s="57">
        <f t="shared" si="70"/>
        <v>2500</v>
      </c>
      <c r="S418" s="58"/>
    </row>
    <row r="419" spans="1:19" ht="27.75" customHeight="1" thickBot="1">
      <c r="A419" s="308"/>
      <c r="B419" s="280"/>
      <c r="C419" s="277" t="s">
        <v>23</v>
      </c>
      <c r="D419" s="233"/>
      <c r="E419" s="59">
        <f>ROUND(E420,0)</f>
        <v>0</v>
      </c>
      <c r="F419" s="60">
        <f>ROUND(F420,0)</f>
        <v>0</v>
      </c>
      <c r="G419" s="60">
        <f>ROUND(G420,0)</f>
        <v>0</v>
      </c>
      <c r="H419" s="61">
        <f>ROUND(H420,0)</f>
        <v>0</v>
      </c>
      <c r="I419" s="264"/>
      <c r="J419" s="45">
        <f aca="true" t="shared" si="71" ref="J419:R419">ROUND(J420,0)</f>
        <v>0</v>
      </c>
      <c r="K419" s="45">
        <f t="shared" si="71"/>
        <v>0</v>
      </c>
      <c r="L419" s="45">
        <f t="shared" si="71"/>
        <v>0</v>
      </c>
      <c r="M419" s="45">
        <f t="shared" si="71"/>
        <v>0</v>
      </c>
      <c r="N419" s="45">
        <f t="shared" si="71"/>
        <v>0</v>
      </c>
      <c r="O419" s="45">
        <f t="shared" si="71"/>
        <v>0</v>
      </c>
      <c r="P419" s="45">
        <f t="shared" si="71"/>
        <v>0</v>
      </c>
      <c r="Q419" s="62">
        <f t="shared" si="71"/>
        <v>0</v>
      </c>
      <c r="R419" s="63">
        <f t="shared" si="71"/>
        <v>0</v>
      </c>
      <c r="S419" s="64"/>
    </row>
    <row r="420" spans="1:18" ht="18" customHeight="1" thickBot="1" thickTop="1">
      <c r="A420" s="309"/>
      <c r="B420" s="281"/>
      <c r="C420" s="278"/>
      <c r="D420" s="46">
        <f>ROUNDDOWN((E420*E418+F420*F418+G420*G418+H420*H418)/SUM(E418:H418),1)</f>
        <v>0</v>
      </c>
      <c r="E420" s="65">
        <f>ROUNDDOWN((E410*E409+E413*E412+E416*E415)/E418,1)</f>
        <v>0</v>
      </c>
      <c r="F420" s="65">
        <f>ROUNDDOWN((F410*F409+F413*F412+F416*F415)/F418,1)</f>
        <v>0</v>
      </c>
      <c r="G420" s="65">
        <f>ROUNDDOWN((G410*G409+G413*G412+G416*G415)/G418,1)</f>
        <v>0</v>
      </c>
      <c r="H420" s="65">
        <f>ROUNDDOWN((H410*H409+H413*H412+H416*H415)/H418,1)</f>
        <v>0</v>
      </c>
      <c r="I420" s="66"/>
      <c r="J420" s="65">
        <f aca="true" t="shared" si="72" ref="J420:R420">ROUNDDOWN((J410*J409+J413*J412+J416*J415)/J418,1)</f>
        <v>0</v>
      </c>
      <c r="K420" s="65">
        <f t="shared" si="72"/>
        <v>0</v>
      </c>
      <c r="L420" s="65">
        <f t="shared" si="72"/>
        <v>0</v>
      </c>
      <c r="M420" s="65">
        <f t="shared" si="72"/>
        <v>0</v>
      </c>
      <c r="N420" s="65">
        <f t="shared" si="72"/>
        <v>0</v>
      </c>
      <c r="O420" s="65">
        <f t="shared" si="72"/>
        <v>0</v>
      </c>
      <c r="P420" s="65">
        <f t="shared" si="72"/>
        <v>0</v>
      </c>
      <c r="Q420" s="67">
        <f t="shared" si="72"/>
        <v>0</v>
      </c>
      <c r="R420" s="68">
        <f t="shared" si="72"/>
        <v>0</v>
      </c>
    </row>
    <row r="421" spans="5:18" ht="16.5" thickBot="1" thickTop="1"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</row>
    <row r="422" spans="1:19" ht="29.25" customHeight="1" thickTop="1">
      <c r="A422" s="307">
        <v>25</v>
      </c>
      <c r="B422" s="329" t="s">
        <v>70</v>
      </c>
      <c r="C422" s="305"/>
      <c r="D422" s="229" t="s">
        <v>13</v>
      </c>
      <c r="E422" s="247"/>
      <c r="F422" s="248"/>
      <c r="G422" s="248"/>
      <c r="H422" s="249"/>
      <c r="I422" s="236" t="s">
        <v>12</v>
      </c>
      <c r="J422" s="260"/>
      <c r="K422" s="261"/>
      <c r="L422" s="261"/>
      <c r="M422" s="261"/>
      <c r="N422" s="261"/>
      <c r="O422" s="261"/>
      <c r="P422" s="261"/>
      <c r="Q422" s="262"/>
      <c r="R422" s="254" t="s">
        <v>14</v>
      </c>
      <c r="S422" s="252" t="s">
        <v>53</v>
      </c>
    </row>
    <row r="423" spans="1:20" s="35" customFormat="1" ht="27.75" customHeight="1">
      <c r="A423" s="308"/>
      <c r="B423" s="330" t="s">
        <v>71</v>
      </c>
      <c r="C423" s="272"/>
      <c r="D423" s="230"/>
      <c r="E423" s="250" t="s">
        <v>16</v>
      </c>
      <c r="F423" s="250" t="s">
        <v>17</v>
      </c>
      <c r="G423" s="250" t="s">
        <v>18</v>
      </c>
      <c r="H423" s="257" t="s">
        <v>19</v>
      </c>
      <c r="I423" s="237"/>
      <c r="J423" s="250" t="s">
        <v>4</v>
      </c>
      <c r="K423" s="250" t="s">
        <v>5</v>
      </c>
      <c r="L423" s="250" t="s">
        <v>6</v>
      </c>
      <c r="M423" s="250" t="s">
        <v>7</v>
      </c>
      <c r="N423" s="250" t="s">
        <v>8</v>
      </c>
      <c r="O423" s="250" t="s">
        <v>9</v>
      </c>
      <c r="P423" s="250" t="s">
        <v>10</v>
      </c>
      <c r="Q423" s="257" t="s">
        <v>11</v>
      </c>
      <c r="R423" s="255"/>
      <c r="S423" s="253"/>
      <c r="T423" s="34"/>
    </row>
    <row r="424" spans="1:20" s="35" customFormat="1" ht="48" customHeight="1">
      <c r="A424" s="308"/>
      <c r="B424" s="330" t="s">
        <v>72</v>
      </c>
      <c r="C424" s="272"/>
      <c r="D424" s="230"/>
      <c r="E424" s="275"/>
      <c r="F424" s="275"/>
      <c r="G424" s="275"/>
      <c r="H424" s="276"/>
      <c r="I424" s="237"/>
      <c r="J424" s="251"/>
      <c r="K424" s="251"/>
      <c r="L424" s="251"/>
      <c r="M424" s="251"/>
      <c r="N424" s="251"/>
      <c r="O424" s="251"/>
      <c r="P424" s="251"/>
      <c r="Q424" s="258"/>
      <c r="R424" s="255"/>
      <c r="S424" s="253"/>
      <c r="T424" s="34"/>
    </row>
    <row r="425" spans="1:19" s="38" customFormat="1" ht="28.5" customHeight="1" thickBot="1">
      <c r="A425" s="308"/>
      <c r="B425" s="331" t="s">
        <v>73</v>
      </c>
      <c r="C425" s="274"/>
      <c r="D425" s="231"/>
      <c r="E425" s="36" t="s">
        <v>0</v>
      </c>
      <c r="F425" s="36" t="s">
        <v>1</v>
      </c>
      <c r="G425" s="36" t="s">
        <v>2</v>
      </c>
      <c r="H425" s="37" t="s">
        <v>3</v>
      </c>
      <c r="I425" s="238"/>
      <c r="J425" s="36">
        <v>1</v>
      </c>
      <c r="K425" s="36">
        <v>2</v>
      </c>
      <c r="L425" s="36">
        <v>3</v>
      </c>
      <c r="M425" s="36">
        <v>4</v>
      </c>
      <c r="N425" s="36">
        <v>5</v>
      </c>
      <c r="O425" s="36">
        <v>6</v>
      </c>
      <c r="P425" s="36">
        <v>7</v>
      </c>
      <c r="Q425" s="37">
        <v>8</v>
      </c>
      <c r="R425" s="256"/>
      <c r="S425" s="253"/>
    </row>
    <row r="426" spans="1:20" s="44" customFormat="1" ht="17.25" customHeight="1" thickTop="1">
      <c r="A426" s="308"/>
      <c r="B426" s="268" t="s">
        <v>15</v>
      </c>
      <c r="C426" s="39" t="s">
        <v>22</v>
      </c>
      <c r="D426" s="232">
        <f>IF(ISERROR(ROUND(D428,0)),"-",ROUND(D428,0))</f>
        <v>0</v>
      </c>
      <c r="E426" s="40">
        <f>IF(S426&gt;0,0,$E$9)</f>
        <v>25</v>
      </c>
      <c r="F426" s="40">
        <f>IF(S426&gt;0,0,$F$9)</f>
        <v>25</v>
      </c>
      <c r="G426" s="40">
        <f>IF(S426&gt;0,0,$G$9)</f>
        <v>25</v>
      </c>
      <c r="H426" s="40">
        <f>IF(S426&gt;0,0,$H$9)</f>
        <v>25</v>
      </c>
      <c r="I426" s="243">
        <f>IF(ISERROR(ROUND(I428,0)),"-",ROUND(I428,0))</f>
        <v>0</v>
      </c>
      <c r="J426" s="40">
        <f>IF(S426&gt;0,0,$J$9)</f>
        <v>66</v>
      </c>
      <c r="K426" s="41">
        <f>IF(S426&gt;0,0,$K$9)</f>
        <v>240</v>
      </c>
      <c r="L426" s="41">
        <f>IF(S426&gt;0,0,$L$9)</f>
        <v>66</v>
      </c>
      <c r="M426" s="41">
        <f>IF(S426&gt;0,0,$M$9)</f>
        <v>26</v>
      </c>
      <c r="N426" s="41">
        <f>IF(S426&gt;0,0,$N$9)</f>
        <v>100</v>
      </c>
      <c r="O426" s="41">
        <f>IF(S426&gt;0,0,$O$9)</f>
        <v>53</v>
      </c>
      <c r="P426" s="41">
        <f>IF(S426&gt;0,0,$P$9)</f>
        <v>80</v>
      </c>
      <c r="Q426" s="42">
        <f>IF(S426&gt;0,0,$Q$9)</f>
        <v>66</v>
      </c>
      <c r="R426" s="43">
        <f>IF(S426&gt;0,0,$R$9)</f>
        <v>833</v>
      </c>
      <c r="S426" s="221"/>
      <c r="T426" s="44" t="s">
        <v>35</v>
      </c>
    </row>
    <row r="427" spans="1:19" ht="9" customHeight="1" thickBot="1">
      <c r="A427" s="308"/>
      <c r="B427" s="269"/>
      <c r="C427" s="266" t="s">
        <v>23</v>
      </c>
      <c r="D427" s="233"/>
      <c r="E427" s="239"/>
      <c r="F427" s="225"/>
      <c r="G427" s="225"/>
      <c r="H427" s="234"/>
      <c r="I427" s="244"/>
      <c r="J427" s="239"/>
      <c r="K427" s="225"/>
      <c r="L427" s="225"/>
      <c r="M427" s="225"/>
      <c r="N427" s="225"/>
      <c r="O427" s="225"/>
      <c r="P427" s="225"/>
      <c r="Q427" s="227"/>
      <c r="R427" s="241"/>
      <c r="S427" s="222"/>
    </row>
    <row r="428" spans="1:19" ht="18.75" customHeight="1" thickBot="1" thickTop="1">
      <c r="A428" s="308"/>
      <c r="B428" s="270"/>
      <c r="C428" s="267"/>
      <c r="D428" s="46">
        <f>IF($S426&gt;0,0,ROUNDDOWN(IF(E427,E427*E426/SUM(E426:H426))+IF(F427,F427*F426/SUM(E426:H426))+IF(G427,G427*G426/SUM(E426:H426))+IF(H427,H427*H426/SUM(E426:H426)),1))</f>
        <v>0</v>
      </c>
      <c r="E428" s="240"/>
      <c r="F428" s="226"/>
      <c r="G428" s="226"/>
      <c r="H428" s="235"/>
      <c r="I428" s="47">
        <f>IF($S426&gt;0,0,(ROUNDDOWN(IF(J427,J427*J426/SUM(J426:Q426))+IF(K427,K427*K426/SUM(J426:Q426))+IF(L427,L427*L426/SUM(J426:Q426))+IF(M427,M427*M426/SUM(J426:Q426))+IF(N427,N427*N426/SUM(J426:Q426))+IF(O427,O427*O426/SUM(J426:Q426))+IF(P427,P427*P426/SUM(J426:Q426))+IF(Q427,Q427*Q426/SUM(J426:Q426)),1)))</f>
        <v>0</v>
      </c>
      <c r="J428" s="240"/>
      <c r="K428" s="226"/>
      <c r="L428" s="226"/>
      <c r="M428" s="226"/>
      <c r="N428" s="226"/>
      <c r="O428" s="226"/>
      <c r="P428" s="226"/>
      <c r="Q428" s="246"/>
      <c r="R428" s="259"/>
      <c r="S428" s="223"/>
    </row>
    <row r="429" spans="1:19" ht="15.75" customHeight="1" thickTop="1">
      <c r="A429" s="308"/>
      <c r="B429" s="268" t="s">
        <v>29</v>
      </c>
      <c r="C429" s="39" t="s">
        <v>22</v>
      </c>
      <c r="D429" s="232">
        <f>IF(ISERROR(ROUND(D431,0)),"-",ROUND(D431,0))</f>
        <v>0</v>
      </c>
      <c r="E429" s="48">
        <f>IF(S429&gt;0,0,$E$10)</f>
        <v>25</v>
      </c>
      <c r="F429" s="49">
        <f>IF(S429&gt;0,0,$F$10)</f>
        <v>25</v>
      </c>
      <c r="G429" s="49">
        <f>IF(S429&gt;0,0,$G$10)</f>
        <v>25</v>
      </c>
      <c r="H429" s="50">
        <f>IF(S429&gt;0,0,$H$10)</f>
        <v>25</v>
      </c>
      <c r="I429" s="243">
        <f>IF(ISERROR(ROUND(I431,0)),"-",ROUND(I431,0))</f>
        <v>0</v>
      </c>
      <c r="J429" s="41">
        <f>IF(S429&gt;0,0,$J$10)</f>
        <v>67</v>
      </c>
      <c r="K429" s="41">
        <f>IF(S429&gt;0,0,$K$10)</f>
        <v>240</v>
      </c>
      <c r="L429" s="41">
        <f>IF(S429&gt;0,0,$L$10)</f>
        <v>67</v>
      </c>
      <c r="M429" s="41">
        <f>IF(S429&gt;0,0,$M$10)</f>
        <v>27</v>
      </c>
      <c r="N429" s="41">
        <f>IF(S429&gt;0,0,$N$10)</f>
        <v>100</v>
      </c>
      <c r="O429" s="41">
        <f>IF(S429&gt;0,0,$O$10)</f>
        <v>53</v>
      </c>
      <c r="P429" s="41">
        <f>IF(S429&gt;0,0,$P$10)</f>
        <v>80</v>
      </c>
      <c r="Q429" s="41">
        <f>IF(S429&gt;0,0,$Q$10)</f>
        <v>67</v>
      </c>
      <c r="R429" s="43">
        <f>IF(S429&gt;0,0,$R$10)</f>
        <v>833</v>
      </c>
      <c r="S429" s="221"/>
    </row>
    <row r="430" spans="1:19" ht="11.25" customHeight="1" thickBot="1">
      <c r="A430" s="308"/>
      <c r="B430" s="269"/>
      <c r="C430" s="266" t="s">
        <v>23</v>
      </c>
      <c r="D430" s="233"/>
      <c r="E430" s="239"/>
      <c r="F430" s="225"/>
      <c r="G430" s="225"/>
      <c r="H430" s="234"/>
      <c r="I430" s="244"/>
      <c r="J430" s="239"/>
      <c r="K430" s="225"/>
      <c r="L430" s="225"/>
      <c r="M430" s="225"/>
      <c r="N430" s="225"/>
      <c r="O430" s="225"/>
      <c r="P430" s="225"/>
      <c r="Q430" s="227"/>
      <c r="R430" s="241"/>
      <c r="S430" s="222"/>
    </row>
    <row r="431" spans="1:19" ht="15" customHeight="1" thickBot="1" thickTop="1">
      <c r="A431" s="308"/>
      <c r="B431" s="270"/>
      <c r="C431" s="267"/>
      <c r="D431" s="46">
        <f>ROUNDDOWN(IF(E430,E430*E429/SUM(E429:H429))+IF(F430,F430*F429/SUM(E429:H429))+IF(G430,G430*G429/SUM(E429:H429))+IF(H430,H430*H429/SUM(E429:H429)),1)</f>
        <v>0</v>
      </c>
      <c r="E431" s="240"/>
      <c r="F431" s="226"/>
      <c r="G431" s="226"/>
      <c r="H431" s="235"/>
      <c r="I431" s="47">
        <f>ROUNDDOWN(IF(J430,J430*J429/SUM(J429:Q429))+IF(K430,K430*K429/SUM(J429:Q429))+IF(L430,L430*L429/SUM(J429:Q429))+IF(M430,M430*M429/SUM(J429:Q429))+IF(N430,N430*N429/SUM(J429:Q429))+IF(O430,O430*O429/SUM(J429:Q429))+IF(P430,P430*P429/SUM(J429:Q429))+IF(Q430,Q430*Q429/SUM(J429:Q429)),1)</f>
        <v>0</v>
      </c>
      <c r="J431" s="240"/>
      <c r="K431" s="226"/>
      <c r="L431" s="226"/>
      <c r="M431" s="226"/>
      <c r="N431" s="226"/>
      <c r="O431" s="226"/>
      <c r="P431" s="226"/>
      <c r="Q431" s="246"/>
      <c r="R431" s="259"/>
      <c r="S431" s="224"/>
    </row>
    <row r="432" spans="1:19" ht="18" customHeight="1" thickTop="1">
      <c r="A432" s="308"/>
      <c r="B432" s="268" t="s">
        <v>30</v>
      </c>
      <c r="C432" s="39" t="s">
        <v>22</v>
      </c>
      <c r="D432" s="232">
        <f>IF(ISERROR(ROUND(D434,0)),"-",ROUND(D434,0))</f>
        <v>0</v>
      </c>
      <c r="E432" s="48">
        <f>$E$11</f>
        <v>25</v>
      </c>
      <c r="F432" s="49">
        <f>$F$11</f>
        <v>25</v>
      </c>
      <c r="G432" s="49">
        <f>$G$11</f>
        <v>25</v>
      </c>
      <c r="H432" s="50">
        <f>$H$11</f>
        <v>25</v>
      </c>
      <c r="I432" s="243">
        <f>IF(ISERROR(ROUND(I434,0)),"-",ROUND(I434,0))</f>
        <v>0</v>
      </c>
      <c r="J432" s="40">
        <f>$J$11</f>
        <v>67</v>
      </c>
      <c r="K432" s="40">
        <f>$K$11</f>
        <v>240</v>
      </c>
      <c r="L432" s="40">
        <f>$L$11</f>
        <v>67</v>
      </c>
      <c r="M432" s="40">
        <f>$M$11</f>
        <v>27</v>
      </c>
      <c r="N432" s="40">
        <f>$N$11</f>
        <v>100</v>
      </c>
      <c r="O432" s="40">
        <f>$O$11</f>
        <v>54</v>
      </c>
      <c r="P432" s="40">
        <f>$P$11</f>
        <v>80</v>
      </c>
      <c r="Q432" s="51">
        <f>$Q$11</f>
        <v>67</v>
      </c>
      <c r="R432" s="43">
        <f>$R$11</f>
        <v>834</v>
      </c>
      <c r="S432" s="52"/>
    </row>
    <row r="433" spans="1:19" ht="8.25" customHeight="1" thickBot="1">
      <c r="A433" s="308"/>
      <c r="B433" s="269"/>
      <c r="C433" s="266" t="s">
        <v>23</v>
      </c>
      <c r="D433" s="233"/>
      <c r="E433" s="239"/>
      <c r="F433" s="225"/>
      <c r="G433" s="225"/>
      <c r="H433" s="234"/>
      <c r="I433" s="244"/>
      <c r="J433" s="239"/>
      <c r="K433" s="225"/>
      <c r="L433" s="225"/>
      <c r="M433" s="225"/>
      <c r="N433" s="225"/>
      <c r="O433" s="225"/>
      <c r="P433" s="225"/>
      <c r="Q433" s="227"/>
      <c r="R433" s="241"/>
      <c r="S433" s="52"/>
    </row>
    <row r="434" spans="1:19" ht="18.75" customHeight="1" thickBot="1" thickTop="1">
      <c r="A434" s="308"/>
      <c r="B434" s="270"/>
      <c r="C434" s="267"/>
      <c r="D434" s="46">
        <f>ROUNDDOWN(IF(E433,E433*E432/SUM(E432:H432))+IF(F433,F433*F432/SUM(E432:H432))+IF(G433,G433*G432/SUM(E432:H432))+IF(H433,H433*H432/SUM(E432:H432)),1)</f>
        <v>0</v>
      </c>
      <c r="E434" s="240"/>
      <c r="F434" s="226"/>
      <c r="G434" s="226"/>
      <c r="H434" s="235"/>
      <c r="I434" s="47">
        <f>ROUNDDOWN(IF(J433,J433*J432/SUM(J432:Q432))+IF(K433,K433*K432/SUM(J432:Q432))+IF(L433,L433*L432/SUM(J432:Q432))+IF(M433,M433*M432/SUM(J432:Q432))+IF(N433,N433*N432/SUM(J432:Q432))+IF(O433,O433*O432/SUM(J432:Q432))+IF(P433,P433*P432/SUM(J432:Q432))+IF(Q433,Q433*Q432/SUM(J432:Q432)),1)</f>
        <v>0</v>
      </c>
      <c r="J434" s="265"/>
      <c r="K434" s="245"/>
      <c r="L434" s="245"/>
      <c r="M434" s="245"/>
      <c r="N434" s="245"/>
      <c r="O434" s="245"/>
      <c r="P434" s="245"/>
      <c r="Q434" s="228"/>
      <c r="R434" s="242"/>
      <c r="S434" s="52"/>
    </row>
    <row r="435" spans="1:19" ht="18" customHeight="1" thickTop="1">
      <c r="A435" s="308"/>
      <c r="B435" s="279" t="s">
        <v>21</v>
      </c>
      <c r="C435" s="53" t="s">
        <v>22</v>
      </c>
      <c r="D435" s="232">
        <f>ROUND(D437,0)</f>
        <v>0</v>
      </c>
      <c r="E435" s="54">
        <f>E426+E429+E432</f>
        <v>75</v>
      </c>
      <c r="F435" s="55">
        <f>F426+F429+F432</f>
        <v>75</v>
      </c>
      <c r="G435" s="55">
        <f>G426+G429+G432</f>
        <v>75</v>
      </c>
      <c r="H435" s="56">
        <f>H426+H429+H432</f>
        <v>75</v>
      </c>
      <c r="I435" s="263"/>
      <c r="J435" s="54">
        <f aca="true" t="shared" si="73" ref="J435:R435">J426+J429+J432</f>
        <v>200</v>
      </c>
      <c r="K435" s="55">
        <f t="shared" si="73"/>
        <v>720</v>
      </c>
      <c r="L435" s="55">
        <f t="shared" si="73"/>
        <v>200</v>
      </c>
      <c r="M435" s="55">
        <f t="shared" si="73"/>
        <v>80</v>
      </c>
      <c r="N435" s="55">
        <f t="shared" si="73"/>
        <v>300</v>
      </c>
      <c r="O435" s="55">
        <f t="shared" si="73"/>
        <v>160</v>
      </c>
      <c r="P435" s="55">
        <f t="shared" si="73"/>
        <v>240</v>
      </c>
      <c r="Q435" s="56">
        <f t="shared" si="73"/>
        <v>200</v>
      </c>
      <c r="R435" s="57">
        <f t="shared" si="73"/>
        <v>2500</v>
      </c>
      <c r="S435" s="58"/>
    </row>
    <row r="436" spans="1:19" ht="27.75" customHeight="1" thickBot="1">
      <c r="A436" s="308"/>
      <c r="B436" s="280"/>
      <c r="C436" s="277" t="s">
        <v>23</v>
      </c>
      <c r="D436" s="233"/>
      <c r="E436" s="59">
        <f>ROUND(E437,0)</f>
        <v>0</v>
      </c>
      <c r="F436" s="60">
        <f>ROUND(F437,0)</f>
        <v>0</v>
      </c>
      <c r="G436" s="60">
        <f>ROUND(G437,0)</f>
        <v>0</v>
      </c>
      <c r="H436" s="61">
        <f>ROUND(H437,0)</f>
        <v>0</v>
      </c>
      <c r="I436" s="264"/>
      <c r="J436" s="45">
        <f aca="true" t="shared" si="74" ref="J436:R436">ROUND(J437,0)</f>
        <v>0</v>
      </c>
      <c r="K436" s="45">
        <f t="shared" si="74"/>
        <v>0</v>
      </c>
      <c r="L436" s="45">
        <f t="shared" si="74"/>
        <v>0</v>
      </c>
      <c r="M436" s="45">
        <f t="shared" si="74"/>
        <v>0</v>
      </c>
      <c r="N436" s="45">
        <f t="shared" si="74"/>
        <v>0</v>
      </c>
      <c r="O436" s="45">
        <f t="shared" si="74"/>
        <v>0</v>
      </c>
      <c r="P436" s="45">
        <f t="shared" si="74"/>
        <v>0</v>
      </c>
      <c r="Q436" s="62">
        <f t="shared" si="74"/>
        <v>0</v>
      </c>
      <c r="R436" s="63">
        <f t="shared" si="74"/>
        <v>0</v>
      </c>
      <c r="S436" s="64"/>
    </row>
    <row r="437" spans="1:18" ht="18" customHeight="1" thickBot="1" thickTop="1">
      <c r="A437" s="309"/>
      <c r="B437" s="281"/>
      <c r="C437" s="278"/>
      <c r="D437" s="46">
        <f>ROUNDDOWN((E437*E435+F437*F435+G437*G435+H437*H435)/SUM(E435:H435),1)</f>
        <v>0</v>
      </c>
      <c r="E437" s="65">
        <f>ROUNDDOWN((E427*E426+E430*E429+E433*E432)/E435,1)</f>
        <v>0</v>
      </c>
      <c r="F437" s="65">
        <f>ROUNDDOWN((F427*F426+F430*F429+F433*F432)/F435,1)</f>
        <v>0</v>
      </c>
      <c r="G437" s="65">
        <f>ROUNDDOWN((G427*G426+G430*G429+G433*G432)/G435,1)</f>
        <v>0</v>
      </c>
      <c r="H437" s="65">
        <f>ROUNDDOWN((H427*H426+H430*H429+H433*H432)/H435,1)</f>
        <v>0</v>
      </c>
      <c r="I437" s="66"/>
      <c r="J437" s="65">
        <f aca="true" t="shared" si="75" ref="J437:R437">ROUNDDOWN((J427*J426+J430*J429+J433*J432)/J435,1)</f>
        <v>0</v>
      </c>
      <c r="K437" s="65">
        <f t="shared" si="75"/>
        <v>0</v>
      </c>
      <c r="L437" s="65">
        <f t="shared" si="75"/>
        <v>0</v>
      </c>
      <c r="M437" s="65">
        <f t="shared" si="75"/>
        <v>0</v>
      </c>
      <c r="N437" s="65">
        <f t="shared" si="75"/>
        <v>0</v>
      </c>
      <c r="O437" s="65">
        <f t="shared" si="75"/>
        <v>0</v>
      </c>
      <c r="P437" s="65">
        <f t="shared" si="75"/>
        <v>0</v>
      </c>
      <c r="Q437" s="67">
        <f t="shared" si="75"/>
        <v>0</v>
      </c>
      <c r="R437" s="68">
        <f t="shared" si="75"/>
        <v>0</v>
      </c>
    </row>
    <row r="438" spans="5:18" ht="16.5" thickBot="1" thickTop="1"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</row>
    <row r="439" spans="1:19" ht="29.25" customHeight="1" thickTop="1">
      <c r="A439" s="307">
        <v>26</v>
      </c>
      <c r="B439" s="329" t="s">
        <v>70</v>
      </c>
      <c r="C439" s="305"/>
      <c r="D439" s="229" t="s">
        <v>13</v>
      </c>
      <c r="E439" s="247"/>
      <c r="F439" s="248"/>
      <c r="G439" s="248"/>
      <c r="H439" s="249"/>
      <c r="I439" s="236" t="s">
        <v>12</v>
      </c>
      <c r="J439" s="260"/>
      <c r="K439" s="261"/>
      <c r="L439" s="261"/>
      <c r="M439" s="261"/>
      <c r="N439" s="261"/>
      <c r="O439" s="261"/>
      <c r="P439" s="261"/>
      <c r="Q439" s="262"/>
      <c r="R439" s="254" t="s">
        <v>14</v>
      </c>
      <c r="S439" s="252" t="s">
        <v>53</v>
      </c>
    </row>
    <row r="440" spans="1:20" s="35" customFormat="1" ht="27.75" customHeight="1">
      <c r="A440" s="308"/>
      <c r="B440" s="330" t="s">
        <v>71</v>
      </c>
      <c r="C440" s="272"/>
      <c r="D440" s="230"/>
      <c r="E440" s="250" t="s">
        <v>16</v>
      </c>
      <c r="F440" s="250" t="s">
        <v>17</v>
      </c>
      <c r="G440" s="250" t="s">
        <v>18</v>
      </c>
      <c r="H440" s="257" t="s">
        <v>19</v>
      </c>
      <c r="I440" s="237"/>
      <c r="J440" s="250" t="s">
        <v>4</v>
      </c>
      <c r="K440" s="250" t="s">
        <v>5</v>
      </c>
      <c r="L440" s="250" t="s">
        <v>6</v>
      </c>
      <c r="M440" s="250" t="s">
        <v>7</v>
      </c>
      <c r="N440" s="250" t="s">
        <v>8</v>
      </c>
      <c r="O440" s="250" t="s">
        <v>9</v>
      </c>
      <c r="P440" s="250" t="s">
        <v>10</v>
      </c>
      <c r="Q440" s="257" t="s">
        <v>11</v>
      </c>
      <c r="R440" s="255"/>
      <c r="S440" s="253"/>
      <c r="T440" s="34"/>
    </row>
    <row r="441" spans="1:20" s="35" customFormat="1" ht="48" customHeight="1">
      <c r="A441" s="308"/>
      <c r="B441" s="330" t="s">
        <v>72</v>
      </c>
      <c r="C441" s="272"/>
      <c r="D441" s="230"/>
      <c r="E441" s="275"/>
      <c r="F441" s="275"/>
      <c r="G441" s="275"/>
      <c r="H441" s="276"/>
      <c r="I441" s="237"/>
      <c r="J441" s="251"/>
      <c r="K441" s="251"/>
      <c r="L441" s="251"/>
      <c r="M441" s="251"/>
      <c r="N441" s="251"/>
      <c r="O441" s="251"/>
      <c r="P441" s="251"/>
      <c r="Q441" s="258"/>
      <c r="R441" s="255"/>
      <c r="S441" s="253"/>
      <c r="T441" s="34"/>
    </row>
    <row r="442" spans="1:19" s="38" customFormat="1" ht="28.5" customHeight="1" thickBot="1">
      <c r="A442" s="308"/>
      <c r="B442" s="331" t="s">
        <v>73</v>
      </c>
      <c r="C442" s="274"/>
      <c r="D442" s="231"/>
      <c r="E442" s="36" t="s">
        <v>0</v>
      </c>
      <c r="F442" s="36" t="s">
        <v>1</v>
      </c>
      <c r="G442" s="36" t="s">
        <v>2</v>
      </c>
      <c r="H442" s="37" t="s">
        <v>3</v>
      </c>
      <c r="I442" s="238"/>
      <c r="J442" s="36">
        <v>1</v>
      </c>
      <c r="K442" s="36">
        <v>2</v>
      </c>
      <c r="L442" s="36">
        <v>3</v>
      </c>
      <c r="M442" s="36">
        <v>4</v>
      </c>
      <c r="N442" s="36">
        <v>5</v>
      </c>
      <c r="O442" s="36">
        <v>6</v>
      </c>
      <c r="P442" s="36">
        <v>7</v>
      </c>
      <c r="Q442" s="37">
        <v>8</v>
      </c>
      <c r="R442" s="256"/>
      <c r="S442" s="253"/>
    </row>
    <row r="443" spans="1:20" s="44" customFormat="1" ht="17.25" customHeight="1" thickTop="1">
      <c r="A443" s="308"/>
      <c r="B443" s="268" t="s">
        <v>15</v>
      </c>
      <c r="C443" s="39" t="s">
        <v>22</v>
      </c>
      <c r="D443" s="232">
        <f>IF(ISERROR(ROUND(D445,0)),"-",ROUND(D445,0))</f>
        <v>0</v>
      </c>
      <c r="E443" s="40">
        <f>IF(S443&gt;0,0,$E$9)</f>
        <v>25</v>
      </c>
      <c r="F443" s="40">
        <f>IF(S443&gt;0,0,$F$9)</f>
        <v>25</v>
      </c>
      <c r="G443" s="40">
        <f>IF(S443&gt;0,0,$G$9)</f>
        <v>25</v>
      </c>
      <c r="H443" s="40">
        <f>IF(S443&gt;0,0,$H$9)</f>
        <v>25</v>
      </c>
      <c r="I443" s="243">
        <f>IF(ISERROR(ROUND(I445,0)),"-",ROUND(I445,0))</f>
        <v>0</v>
      </c>
      <c r="J443" s="40">
        <f>IF(S443&gt;0,0,$J$9)</f>
        <v>66</v>
      </c>
      <c r="K443" s="41">
        <f>IF(S443&gt;0,0,$K$9)</f>
        <v>240</v>
      </c>
      <c r="L443" s="41">
        <f>IF(S443&gt;0,0,$L$9)</f>
        <v>66</v>
      </c>
      <c r="M443" s="41">
        <f>IF(S443&gt;0,0,$M$9)</f>
        <v>26</v>
      </c>
      <c r="N443" s="41">
        <f>IF(S443&gt;0,0,$N$9)</f>
        <v>100</v>
      </c>
      <c r="O443" s="41">
        <f>IF(S443&gt;0,0,$O$9)</f>
        <v>53</v>
      </c>
      <c r="P443" s="41">
        <f>IF(S443&gt;0,0,$P$9)</f>
        <v>80</v>
      </c>
      <c r="Q443" s="42">
        <f>IF(S443&gt;0,0,$Q$9)</f>
        <v>66</v>
      </c>
      <c r="R443" s="43">
        <f>IF(S443&gt;0,0,$R$9)</f>
        <v>833</v>
      </c>
      <c r="S443" s="221"/>
      <c r="T443" s="44" t="s">
        <v>35</v>
      </c>
    </row>
    <row r="444" spans="1:19" ht="9" customHeight="1" thickBot="1">
      <c r="A444" s="308"/>
      <c r="B444" s="269"/>
      <c r="C444" s="266" t="s">
        <v>23</v>
      </c>
      <c r="D444" s="233"/>
      <c r="E444" s="239"/>
      <c r="F444" s="225"/>
      <c r="G444" s="225"/>
      <c r="H444" s="234"/>
      <c r="I444" s="244"/>
      <c r="J444" s="239"/>
      <c r="K444" s="225"/>
      <c r="L444" s="225"/>
      <c r="M444" s="225"/>
      <c r="N444" s="225"/>
      <c r="O444" s="225"/>
      <c r="P444" s="225"/>
      <c r="Q444" s="227"/>
      <c r="R444" s="241"/>
      <c r="S444" s="222"/>
    </row>
    <row r="445" spans="1:19" ht="18.75" customHeight="1" thickBot="1" thickTop="1">
      <c r="A445" s="308"/>
      <c r="B445" s="270"/>
      <c r="C445" s="267"/>
      <c r="D445" s="46">
        <f>IF($S443&gt;0,0,ROUNDDOWN(IF(E444,E444*E443/SUM(E443:H443))+IF(F444,F444*F443/SUM(E443:H443))+IF(G444,G444*G443/SUM(E443:H443))+IF(H444,H444*H443/SUM(E443:H443)),1))</f>
        <v>0</v>
      </c>
      <c r="E445" s="240"/>
      <c r="F445" s="226"/>
      <c r="G445" s="226"/>
      <c r="H445" s="235"/>
      <c r="I445" s="47">
        <f>IF($S443&gt;0,0,(ROUNDDOWN(IF(J444,J444*J443/SUM(J443:Q443))+IF(K444,K444*K443/SUM(J443:Q443))+IF(L444,L444*L443/SUM(J443:Q443))+IF(M444,M444*M443/SUM(J443:Q443))+IF(N444,N444*N443/SUM(J443:Q443))+IF(O444,O444*O443/SUM(J443:Q443))+IF(P444,P444*P443/SUM(J443:Q443))+IF(Q444,Q444*Q443/SUM(J443:Q443)),1)))</f>
        <v>0</v>
      </c>
      <c r="J445" s="240"/>
      <c r="K445" s="226"/>
      <c r="L445" s="226"/>
      <c r="M445" s="226"/>
      <c r="N445" s="226"/>
      <c r="O445" s="226"/>
      <c r="P445" s="226"/>
      <c r="Q445" s="246"/>
      <c r="R445" s="259"/>
      <c r="S445" s="223"/>
    </row>
    <row r="446" spans="1:19" ht="15.75" customHeight="1" thickTop="1">
      <c r="A446" s="308"/>
      <c r="B446" s="268" t="s">
        <v>29</v>
      </c>
      <c r="C446" s="39" t="s">
        <v>22</v>
      </c>
      <c r="D446" s="232">
        <f>IF(ISERROR(ROUND(D448,0)),"-",ROUND(D448,0))</f>
        <v>0</v>
      </c>
      <c r="E446" s="48">
        <f>IF(S446&gt;0,0,$E$10)</f>
        <v>25</v>
      </c>
      <c r="F446" s="49">
        <f>IF(S446&gt;0,0,$F$10)</f>
        <v>25</v>
      </c>
      <c r="G446" s="49">
        <f>IF(S446&gt;0,0,$G$10)</f>
        <v>25</v>
      </c>
      <c r="H446" s="50">
        <f>IF(S446&gt;0,0,$H$10)</f>
        <v>25</v>
      </c>
      <c r="I446" s="243">
        <f>IF(ISERROR(ROUND(I448,0)),"-",ROUND(I448,0))</f>
        <v>0</v>
      </c>
      <c r="J446" s="41">
        <f>IF(S446&gt;0,0,$J$10)</f>
        <v>67</v>
      </c>
      <c r="K446" s="41">
        <f>IF(S446&gt;0,0,$K$10)</f>
        <v>240</v>
      </c>
      <c r="L446" s="41">
        <f>IF(S446&gt;0,0,$L$10)</f>
        <v>67</v>
      </c>
      <c r="M446" s="41">
        <f>IF(S446&gt;0,0,$M$10)</f>
        <v>27</v>
      </c>
      <c r="N446" s="41">
        <f>IF(S446&gt;0,0,$N$10)</f>
        <v>100</v>
      </c>
      <c r="O446" s="41">
        <f>IF(S446&gt;0,0,$O$10)</f>
        <v>53</v>
      </c>
      <c r="P446" s="41">
        <f>IF(S446&gt;0,0,$P$10)</f>
        <v>80</v>
      </c>
      <c r="Q446" s="41">
        <f>IF(S446&gt;0,0,$Q$10)</f>
        <v>67</v>
      </c>
      <c r="R446" s="43">
        <f>IF(S446&gt;0,0,$R$10)</f>
        <v>833</v>
      </c>
      <c r="S446" s="221"/>
    </row>
    <row r="447" spans="1:19" ht="11.25" customHeight="1" thickBot="1">
      <c r="A447" s="308"/>
      <c r="B447" s="269"/>
      <c r="C447" s="266" t="s">
        <v>23</v>
      </c>
      <c r="D447" s="233"/>
      <c r="E447" s="239"/>
      <c r="F447" s="225"/>
      <c r="G447" s="225"/>
      <c r="H447" s="234"/>
      <c r="I447" s="244"/>
      <c r="J447" s="239"/>
      <c r="K447" s="225"/>
      <c r="L447" s="225"/>
      <c r="M447" s="225"/>
      <c r="N447" s="225"/>
      <c r="O447" s="225"/>
      <c r="P447" s="225"/>
      <c r="Q447" s="227"/>
      <c r="R447" s="241"/>
      <c r="S447" s="222"/>
    </row>
    <row r="448" spans="1:19" ht="15" customHeight="1" thickBot="1" thickTop="1">
      <c r="A448" s="308"/>
      <c r="B448" s="270"/>
      <c r="C448" s="267"/>
      <c r="D448" s="46">
        <f>ROUNDDOWN(IF(E447,E447*E446/SUM(E446:H446))+IF(F447,F447*F446/SUM(E446:H446))+IF(G447,G447*G446/SUM(E446:H446))+IF(H447,H447*H446/SUM(E446:H446)),1)</f>
        <v>0</v>
      </c>
      <c r="E448" s="240"/>
      <c r="F448" s="226"/>
      <c r="G448" s="226"/>
      <c r="H448" s="235"/>
      <c r="I448" s="47">
        <f>ROUNDDOWN(IF(J447,J447*J446/SUM(J446:Q446))+IF(K447,K447*K446/SUM(J446:Q446))+IF(L447,L447*L446/SUM(J446:Q446))+IF(M447,M447*M446/SUM(J446:Q446))+IF(N447,N447*N446/SUM(J446:Q446))+IF(O447,O447*O446/SUM(J446:Q446))+IF(P447,P447*P446/SUM(J446:Q446))+IF(Q447,Q447*Q446/SUM(J446:Q446)),1)</f>
        <v>0</v>
      </c>
      <c r="J448" s="240"/>
      <c r="K448" s="226"/>
      <c r="L448" s="226"/>
      <c r="M448" s="226"/>
      <c r="N448" s="226"/>
      <c r="O448" s="226"/>
      <c r="P448" s="226"/>
      <c r="Q448" s="246"/>
      <c r="R448" s="259"/>
      <c r="S448" s="224"/>
    </row>
    <row r="449" spans="1:19" ht="18" customHeight="1" thickTop="1">
      <c r="A449" s="308"/>
      <c r="B449" s="268" t="s">
        <v>30</v>
      </c>
      <c r="C449" s="39" t="s">
        <v>22</v>
      </c>
      <c r="D449" s="232">
        <f>IF(ISERROR(ROUND(D451,0)),"-",ROUND(D451,0))</f>
        <v>0</v>
      </c>
      <c r="E449" s="48">
        <f>$E$11</f>
        <v>25</v>
      </c>
      <c r="F449" s="49">
        <f>$F$11</f>
        <v>25</v>
      </c>
      <c r="G449" s="49">
        <f>$G$11</f>
        <v>25</v>
      </c>
      <c r="H449" s="50">
        <f>$H$11</f>
        <v>25</v>
      </c>
      <c r="I449" s="243">
        <f>IF(ISERROR(ROUND(I451,0)),"-",ROUND(I451,0))</f>
        <v>0</v>
      </c>
      <c r="J449" s="40">
        <f>$J$11</f>
        <v>67</v>
      </c>
      <c r="K449" s="40">
        <f>$K$11</f>
        <v>240</v>
      </c>
      <c r="L449" s="40">
        <f>$L$11</f>
        <v>67</v>
      </c>
      <c r="M449" s="40">
        <f>$M$11</f>
        <v>27</v>
      </c>
      <c r="N449" s="40">
        <f>$N$11</f>
        <v>100</v>
      </c>
      <c r="O449" s="40">
        <f>$O$11</f>
        <v>54</v>
      </c>
      <c r="P449" s="40">
        <f>$P$11</f>
        <v>80</v>
      </c>
      <c r="Q449" s="51">
        <f>$Q$11</f>
        <v>67</v>
      </c>
      <c r="R449" s="43">
        <f>$R$11</f>
        <v>834</v>
      </c>
      <c r="S449" s="52"/>
    </row>
    <row r="450" spans="1:19" ht="8.25" customHeight="1" thickBot="1">
      <c r="A450" s="308"/>
      <c r="B450" s="269"/>
      <c r="C450" s="266" t="s">
        <v>23</v>
      </c>
      <c r="D450" s="233"/>
      <c r="E450" s="239"/>
      <c r="F450" s="225"/>
      <c r="G450" s="225"/>
      <c r="H450" s="234"/>
      <c r="I450" s="244"/>
      <c r="J450" s="239"/>
      <c r="K450" s="225"/>
      <c r="L450" s="225"/>
      <c r="M450" s="225"/>
      <c r="N450" s="225"/>
      <c r="O450" s="225"/>
      <c r="P450" s="225"/>
      <c r="Q450" s="227"/>
      <c r="R450" s="241"/>
      <c r="S450" s="52"/>
    </row>
    <row r="451" spans="1:19" ht="18.75" customHeight="1" thickBot="1" thickTop="1">
      <c r="A451" s="308"/>
      <c r="B451" s="270"/>
      <c r="C451" s="267"/>
      <c r="D451" s="46">
        <f>ROUNDDOWN(IF(E450,E450*E449/SUM(E449:H449))+IF(F450,F450*F449/SUM(E449:H449))+IF(G450,G450*G449/SUM(E449:H449))+IF(H450,H450*H449/SUM(E449:H449)),1)</f>
        <v>0</v>
      </c>
      <c r="E451" s="240"/>
      <c r="F451" s="226"/>
      <c r="G451" s="226"/>
      <c r="H451" s="235"/>
      <c r="I451" s="47">
        <f>ROUNDDOWN(IF(J450,J450*J449/SUM(J449:Q449))+IF(K450,K450*K449/SUM(J449:Q449))+IF(L450,L450*L449/SUM(J449:Q449))+IF(M450,M450*M449/SUM(J449:Q449))+IF(N450,N450*N449/SUM(J449:Q449))+IF(O450,O450*O449/SUM(J449:Q449))+IF(P450,P450*P449/SUM(J449:Q449))+IF(Q450,Q450*Q449/SUM(J449:Q449)),1)</f>
        <v>0</v>
      </c>
      <c r="J451" s="265"/>
      <c r="K451" s="245"/>
      <c r="L451" s="245"/>
      <c r="M451" s="245"/>
      <c r="N451" s="245"/>
      <c r="O451" s="245"/>
      <c r="P451" s="245"/>
      <c r="Q451" s="228"/>
      <c r="R451" s="242"/>
      <c r="S451" s="52"/>
    </row>
    <row r="452" spans="1:19" ht="18" customHeight="1" thickTop="1">
      <c r="A452" s="308"/>
      <c r="B452" s="279" t="s">
        <v>21</v>
      </c>
      <c r="C452" s="53" t="s">
        <v>22</v>
      </c>
      <c r="D452" s="232">
        <f>ROUND(D454,0)</f>
        <v>0</v>
      </c>
      <c r="E452" s="54">
        <f>E443+E446+E449</f>
        <v>75</v>
      </c>
      <c r="F452" s="55">
        <f>F443+F446+F449</f>
        <v>75</v>
      </c>
      <c r="G452" s="55">
        <f>G443+G446+G449</f>
        <v>75</v>
      </c>
      <c r="H452" s="56">
        <f>H443+H446+H449</f>
        <v>75</v>
      </c>
      <c r="I452" s="263"/>
      <c r="J452" s="54">
        <f aca="true" t="shared" si="76" ref="J452:R452">J443+J446+J449</f>
        <v>200</v>
      </c>
      <c r="K452" s="55">
        <f t="shared" si="76"/>
        <v>720</v>
      </c>
      <c r="L452" s="55">
        <f t="shared" si="76"/>
        <v>200</v>
      </c>
      <c r="M452" s="55">
        <f t="shared" si="76"/>
        <v>80</v>
      </c>
      <c r="N452" s="55">
        <f t="shared" si="76"/>
        <v>300</v>
      </c>
      <c r="O452" s="55">
        <f t="shared" si="76"/>
        <v>160</v>
      </c>
      <c r="P452" s="55">
        <f t="shared" si="76"/>
        <v>240</v>
      </c>
      <c r="Q452" s="56">
        <f t="shared" si="76"/>
        <v>200</v>
      </c>
      <c r="R452" s="57">
        <f t="shared" si="76"/>
        <v>2500</v>
      </c>
      <c r="S452" s="58"/>
    </row>
    <row r="453" spans="1:19" ht="27.75" customHeight="1" thickBot="1">
      <c r="A453" s="308"/>
      <c r="B453" s="280"/>
      <c r="C453" s="277" t="s">
        <v>23</v>
      </c>
      <c r="D453" s="233"/>
      <c r="E453" s="59">
        <f>ROUND(E454,0)</f>
        <v>0</v>
      </c>
      <c r="F453" s="60">
        <f>ROUND(F454,0)</f>
        <v>0</v>
      </c>
      <c r="G453" s="60">
        <f>ROUND(G454,0)</f>
        <v>0</v>
      </c>
      <c r="H453" s="61">
        <f>ROUND(H454,0)</f>
        <v>0</v>
      </c>
      <c r="I453" s="264"/>
      <c r="J453" s="45">
        <f aca="true" t="shared" si="77" ref="J453:R453">ROUND(J454,0)</f>
        <v>0</v>
      </c>
      <c r="K453" s="45">
        <f t="shared" si="77"/>
        <v>0</v>
      </c>
      <c r="L453" s="45">
        <f t="shared" si="77"/>
        <v>0</v>
      </c>
      <c r="M453" s="45">
        <f t="shared" si="77"/>
        <v>0</v>
      </c>
      <c r="N453" s="45">
        <f t="shared" si="77"/>
        <v>0</v>
      </c>
      <c r="O453" s="45">
        <f t="shared" si="77"/>
        <v>0</v>
      </c>
      <c r="P453" s="45">
        <f t="shared" si="77"/>
        <v>0</v>
      </c>
      <c r="Q453" s="62">
        <f t="shared" si="77"/>
        <v>0</v>
      </c>
      <c r="R453" s="63">
        <f t="shared" si="77"/>
        <v>0</v>
      </c>
      <c r="S453" s="64"/>
    </row>
    <row r="454" spans="1:18" ht="18" customHeight="1" thickBot="1" thickTop="1">
      <c r="A454" s="309"/>
      <c r="B454" s="281"/>
      <c r="C454" s="278"/>
      <c r="D454" s="46">
        <f>ROUNDDOWN((E454*E452+F454*F452+G454*G452+H454*H452)/SUM(E452:H452),1)</f>
        <v>0</v>
      </c>
      <c r="E454" s="65">
        <f>ROUNDDOWN((E444*E443+E447*E446+E450*E449)/E452,1)</f>
        <v>0</v>
      </c>
      <c r="F454" s="65">
        <f>ROUNDDOWN((F444*F443+F447*F446+F450*F449)/F452,1)</f>
        <v>0</v>
      </c>
      <c r="G454" s="65">
        <f>ROUNDDOWN((G444*G443+G447*G446+G450*G449)/G452,1)</f>
        <v>0</v>
      </c>
      <c r="H454" s="65">
        <f>ROUNDDOWN((H444*H443+H447*H446+H450*H449)/H452,1)</f>
        <v>0</v>
      </c>
      <c r="I454" s="66"/>
      <c r="J454" s="65">
        <f aca="true" t="shared" si="78" ref="J454:R454">ROUNDDOWN((J444*J443+J447*J446+J450*J449)/J452,1)</f>
        <v>0</v>
      </c>
      <c r="K454" s="65">
        <f t="shared" si="78"/>
        <v>0</v>
      </c>
      <c r="L454" s="65">
        <f t="shared" si="78"/>
        <v>0</v>
      </c>
      <c r="M454" s="65">
        <f t="shared" si="78"/>
        <v>0</v>
      </c>
      <c r="N454" s="65">
        <f t="shared" si="78"/>
        <v>0</v>
      </c>
      <c r="O454" s="65">
        <f t="shared" si="78"/>
        <v>0</v>
      </c>
      <c r="P454" s="65">
        <f t="shared" si="78"/>
        <v>0</v>
      </c>
      <c r="Q454" s="67">
        <f t="shared" si="78"/>
        <v>0</v>
      </c>
      <c r="R454" s="68">
        <f t="shared" si="78"/>
        <v>0</v>
      </c>
    </row>
    <row r="455" spans="5:18" ht="16.5" thickBot="1" thickTop="1"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</row>
    <row r="456" spans="1:19" ht="29.25" customHeight="1" thickTop="1">
      <c r="A456" s="307">
        <v>27</v>
      </c>
      <c r="B456" s="329" t="s">
        <v>70</v>
      </c>
      <c r="C456" s="305"/>
      <c r="D456" s="229" t="s">
        <v>13</v>
      </c>
      <c r="E456" s="247"/>
      <c r="F456" s="248"/>
      <c r="G456" s="248"/>
      <c r="H456" s="249"/>
      <c r="I456" s="236" t="s">
        <v>12</v>
      </c>
      <c r="J456" s="260"/>
      <c r="K456" s="261"/>
      <c r="L456" s="261"/>
      <c r="M456" s="261"/>
      <c r="N456" s="261"/>
      <c r="O456" s="261"/>
      <c r="P456" s="261"/>
      <c r="Q456" s="262"/>
      <c r="R456" s="254" t="s">
        <v>14</v>
      </c>
      <c r="S456" s="252" t="s">
        <v>53</v>
      </c>
    </row>
    <row r="457" spans="1:20" s="35" customFormat="1" ht="27.75" customHeight="1">
      <c r="A457" s="308"/>
      <c r="B457" s="330" t="s">
        <v>71</v>
      </c>
      <c r="C457" s="272"/>
      <c r="D457" s="230"/>
      <c r="E457" s="250" t="s">
        <v>16</v>
      </c>
      <c r="F457" s="250" t="s">
        <v>17</v>
      </c>
      <c r="G457" s="250" t="s">
        <v>18</v>
      </c>
      <c r="H457" s="257" t="s">
        <v>19</v>
      </c>
      <c r="I457" s="237"/>
      <c r="J457" s="250" t="s">
        <v>4</v>
      </c>
      <c r="K457" s="250" t="s">
        <v>5</v>
      </c>
      <c r="L457" s="250" t="s">
        <v>6</v>
      </c>
      <c r="M457" s="250" t="s">
        <v>7</v>
      </c>
      <c r="N457" s="250" t="s">
        <v>8</v>
      </c>
      <c r="O457" s="250" t="s">
        <v>9</v>
      </c>
      <c r="P457" s="250" t="s">
        <v>10</v>
      </c>
      <c r="Q457" s="257" t="s">
        <v>11</v>
      </c>
      <c r="R457" s="255"/>
      <c r="S457" s="253"/>
      <c r="T457" s="34"/>
    </row>
    <row r="458" spans="1:20" s="35" customFormat="1" ht="48" customHeight="1">
      <c r="A458" s="308"/>
      <c r="B458" s="330" t="s">
        <v>72</v>
      </c>
      <c r="C458" s="272"/>
      <c r="D458" s="230"/>
      <c r="E458" s="275"/>
      <c r="F458" s="275"/>
      <c r="G458" s="275"/>
      <c r="H458" s="276"/>
      <c r="I458" s="237"/>
      <c r="J458" s="251"/>
      <c r="K458" s="251"/>
      <c r="L458" s="251"/>
      <c r="M458" s="251"/>
      <c r="N458" s="251"/>
      <c r="O458" s="251"/>
      <c r="P458" s="251"/>
      <c r="Q458" s="258"/>
      <c r="R458" s="255"/>
      <c r="S458" s="253"/>
      <c r="T458" s="34"/>
    </row>
    <row r="459" spans="1:19" s="38" customFormat="1" ht="28.5" customHeight="1" thickBot="1">
      <c r="A459" s="308"/>
      <c r="B459" s="331" t="s">
        <v>73</v>
      </c>
      <c r="C459" s="274"/>
      <c r="D459" s="231"/>
      <c r="E459" s="36" t="s">
        <v>0</v>
      </c>
      <c r="F459" s="36" t="s">
        <v>1</v>
      </c>
      <c r="G459" s="36" t="s">
        <v>2</v>
      </c>
      <c r="H459" s="37" t="s">
        <v>3</v>
      </c>
      <c r="I459" s="238"/>
      <c r="J459" s="36">
        <v>1</v>
      </c>
      <c r="K459" s="36">
        <v>2</v>
      </c>
      <c r="L459" s="36">
        <v>3</v>
      </c>
      <c r="M459" s="36">
        <v>4</v>
      </c>
      <c r="N459" s="36">
        <v>5</v>
      </c>
      <c r="O459" s="36">
        <v>6</v>
      </c>
      <c r="P459" s="36">
        <v>7</v>
      </c>
      <c r="Q459" s="37">
        <v>8</v>
      </c>
      <c r="R459" s="256"/>
      <c r="S459" s="253"/>
    </row>
    <row r="460" spans="1:20" s="44" customFormat="1" ht="17.25" customHeight="1" thickTop="1">
      <c r="A460" s="308"/>
      <c r="B460" s="268" t="s">
        <v>15</v>
      </c>
      <c r="C460" s="39" t="s">
        <v>22</v>
      </c>
      <c r="D460" s="232">
        <f>IF(ISERROR(ROUND(D462,0)),"-",ROUND(D462,0))</f>
        <v>0</v>
      </c>
      <c r="E460" s="40">
        <f>IF(S460&gt;0,0,$E$9)</f>
        <v>25</v>
      </c>
      <c r="F460" s="40">
        <f>IF(S460&gt;0,0,$F$9)</f>
        <v>25</v>
      </c>
      <c r="G460" s="40">
        <f>IF(S460&gt;0,0,$G$9)</f>
        <v>25</v>
      </c>
      <c r="H460" s="40">
        <f>IF(S460&gt;0,0,$H$9)</f>
        <v>25</v>
      </c>
      <c r="I460" s="243">
        <f>IF(ISERROR(ROUND(I462,0)),"-",ROUND(I462,0))</f>
        <v>0</v>
      </c>
      <c r="J460" s="40">
        <f>IF(S460&gt;0,0,$J$9)</f>
        <v>66</v>
      </c>
      <c r="K460" s="41">
        <f>IF(S460&gt;0,0,$K$9)</f>
        <v>240</v>
      </c>
      <c r="L460" s="41">
        <f>IF(S460&gt;0,0,$L$9)</f>
        <v>66</v>
      </c>
      <c r="M460" s="41">
        <f>IF(S460&gt;0,0,$M$9)</f>
        <v>26</v>
      </c>
      <c r="N460" s="41">
        <f>IF(S460&gt;0,0,$N$9)</f>
        <v>100</v>
      </c>
      <c r="O460" s="41">
        <f>IF(S460&gt;0,0,$O$9)</f>
        <v>53</v>
      </c>
      <c r="P460" s="41">
        <f>IF(S460&gt;0,0,$P$9)</f>
        <v>80</v>
      </c>
      <c r="Q460" s="42">
        <f>IF(S460&gt;0,0,$Q$9)</f>
        <v>66</v>
      </c>
      <c r="R460" s="43">
        <f>IF(S460&gt;0,0,$R$9)</f>
        <v>833</v>
      </c>
      <c r="S460" s="221"/>
      <c r="T460" s="44" t="s">
        <v>35</v>
      </c>
    </row>
    <row r="461" spans="1:19" ht="9" customHeight="1" thickBot="1">
      <c r="A461" s="308"/>
      <c r="B461" s="269"/>
      <c r="C461" s="266" t="s">
        <v>23</v>
      </c>
      <c r="D461" s="233"/>
      <c r="E461" s="239"/>
      <c r="F461" s="225"/>
      <c r="G461" s="225"/>
      <c r="H461" s="234"/>
      <c r="I461" s="244"/>
      <c r="J461" s="239"/>
      <c r="K461" s="225"/>
      <c r="L461" s="225"/>
      <c r="M461" s="225"/>
      <c r="N461" s="225"/>
      <c r="O461" s="225"/>
      <c r="P461" s="225"/>
      <c r="Q461" s="227"/>
      <c r="R461" s="241"/>
      <c r="S461" s="222"/>
    </row>
    <row r="462" spans="1:19" ht="18.75" customHeight="1" thickBot="1" thickTop="1">
      <c r="A462" s="308"/>
      <c r="B462" s="270"/>
      <c r="C462" s="267"/>
      <c r="D462" s="46">
        <f>IF($S460&gt;0,0,ROUNDDOWN(IF(E461,E461*E460/SUM(E460:H460))+IF(F461,F461*F460/SUM(E460:H460))+IF(G461,G461*G460/SUM(E460:H460))+IF(H461,H461*H460/SUM(E460:H460)),1))</f>
        <v>0</v>
      </c>
      <c r="E462" s="240"/>
      <c r="F462" s="226"/>
      <c r="G462" s="226"/>
      <c r="H462" s="235"/>
      <c r="I462" s="47">
        <f>IF($S460&gt;0,0,(ROUNDDOWN(IF(J461,J461*J460/SUM(J460:Q460))+IF(K461,K461*K460/SUM(J460:Q460))+IF(L461,L461*L460/SUM(J460:Q460))+IF(M461,M461*M460/SUM(J460:Q460))+IF(N461,N461*N460/SUM(J460:Q460))+IF(O461,O461*O460/SUM(J460:Q460))+IF(P461,P461*P460/SUM(J460:Q460))+IF(Q461,Q461*Q460/SUM(J460:Q460)),1)))</f>
        <v>0</v>
      </c>
      <c r="J462" s="240"/>
      <c r="K462" s="226"/>
      <c r="L462" s="226"/>
      <c r="M462" s="226"/>
      <c r="N462" s="226"/>
      <c r="O462" s="226"/>
      <c r="P462" s="226"/>
      <c r="Q462" s="246"/>
      <c r="R462" s="259"/>
      <c r="S462" s="223"/>
    </row>
    <row r="463" spans="1:19" ht="15.75" customHeight="1" thickTop="1">
      <c r="A463" s="308"/>
      <c r="B463" s="268" t="s">
        <v>29</v>
      </c>
      <c r="C463" s="39" t="s">
        <v>22</v>
      </c>
      <c r="D463" s="232">
        <f>IF(ISERROR(ROUND(D465,0)),"-",ROUND(D465,0))</f>
        <v>0</v>
      </c>
      <c r="E463" s="48">
        <f>IF(S463&gt;0,0,$E$10)</f>
        <v>25</v>
      </c>
      <c r="F463" s="49">
        <f>IF(S463&gt;0,0,$F$10)</f>
        <v>25</v>
      </c>
      <c r="G463" s="49">
        <f>IF(S463&gt;0,0,$G$10)</f>
        <v>25</v>
      </c>
      <c r="H463" s="50">
        <f>IF(S463&gt;0,0,$H$10)</f>
        <v>25</v>
      </c>
      <c r="I463" s="243">
        <f>IF(ISERROR(ROUND(I465,0)),"-",ROUND(I465,0))</f>
        <v>0</v>
      </c>
      <c r="J463" s="41">
        <f>IF(S463&gt;0,0,$J$10)</f>
        <v>67</v>
      </c>
      <c r="K463" s="41">
        <f>IF(S463&gt;0,0,$K$10)</f>
        <v>240</v>
      </c>
      <c r="L463" s="41">
        <f>IF(S463&gt;0,0,$L$10)</f>
        <v>67</v>
      </c>
      <c r="M463" s="41">
        <f>IF(S463&gt;0,0,$M$10)</f>
        <v>27</v>
      </c>
      <c r="N463" s="41">
        <f>IF(S463&gt;0,0,$N$10)</f>
        <v>100</v>
      </c>
      <c r="O463" s="41">
        <f>IF(S463&gt;0,0,$O$10)</f>
        <v>53</v>
      </c>
      <c r="P463" s="41">
        <f>IF(S463&gt;0,0,$P$10)</f>
        <v>80</v>
      </c>
      <c r="Q463" s="41">
        <f>IF(S463&gt;0,0,$Q$10)</f>
        <v>67</v>
      </c>
      <c r="R463" s="43">
        <f>IF(S463&gt;0,0,$R$10)</f>
        <v>833</v>
      </c>
      <c r="S463" s="221"/>
    </row>
    <row r="464" spans="1:19" ht="11.25" customHeight="1" thickBot="1">
      <c r="A464" s="308"/>
      <c r="B464" s="269"/>
      <c r="C464" s="266" t="s">
        <v>23</v>
      </c>
      <c r="D464" s="233"/>
      <c r="E464" s="239"/>
      <c r="F464" s="225"/>
      <c r="G464" s="225"/>
      <c r="H464" s="234"/>
      <c r="I464" s="244"/>
      <c r="J464" s="239"/>
      <c r="K464" s="225"/>
      <c r="L464" s="225"/>
      <c r="M464" s="225"/>
      <c r="N464" s="225"/>
      <c r="O464" s="225"/>
      <c r="P464" s="225"/>
      <c r="Q464" s="227"/>
      <c r="R464" s="241"/>
      <c r="S464" s="222"/>
    </row>
    <row r="465" spans="1:19" ht="15" customHeight="1" thickBot="1" thickTop="1">
      <c r="A465" s="308"/>
      <c r="B465" s="270"/>
      <c r="C465" s="267"/>
      <c r="D465" s="46">
        <f>ROUNDDOWN(IF(E464,E464*E463/SUM(E463:H463))+IF(F464,F464*F463/SUM(E463:H463))+IF(G464,G464*G463/SUM(E463:H463))+IF(H464,H464*H463/SUM(E463:H463)),1)</f>
        <v>0</v>
      </c>
      <c r="E465" s="240"/>
      <c r="F465" s="226"/>
      <c r="G465" s="226"/>
      <c r="H465" s="235"/>
      <c r="I465" s="47">
        <f>ROUNDDOWN(IF(J464,J464*J463/SUM(J463:Q463))+IF(K464,K464*K463/SUM(J463:Q463))+IF(L464,L464*L463/SUM(J463:Q463))+IF(M464,M464*M463/SUM(J463:Q463))+IF(N464,N464*N463/SUM(J463:Q463))+IF(O464,O464*O463/SUM(J463:Q463))+IF(P464,P464*P463/SUM(J463:Q463))+IF(Q464,Q464*Q463/SUM(J463:Q463)),1)</f>
        <v>0</v>
      </c>
      <c r="J465" s="240"/>
      <c r="K465" s="226"/>
      <c r="L465" s="226"/>
      <c r="M465" s="226"/>
      <c r="N465" s="226"/>
      <c r="O465" s="226"/>
      <c r="P465" s="226"/>
      <c r="Q465" s="246"/>
      <c r="R465" s="259"/>
      <c r="S465" s="224"/>
    </row>
    <row r="466" spans="1:19" ht="18" customHeight="1" thickTop="1">
      <c r="A466" s="308"/>
      <c r="B466" s="268" t="s">
        <v>30</v>
      </c>
      <c r="C466" s="39" t="s">
        <v>22</v>
      </c>
      <c r="D466" s="232">
        <f>IF(ISERROR(ROUND(D468,0)),"-",ROUND(D468,0))</f>
        <v>0</v>
      </c>
      <c r="E466" s="48">
        <f>$E$11</f>
        <v>25</v>
      </c>
      <c r="F466" s="49">
        <f>$F$11</f>
        <v>25</v>
      </c>
      <c r="G466" s="49">
        <f>$G$11</f>
        <v>25</v>
      </c>
      <c r="H466" s="50">
        <f>$H$11</f>
        <v>25</v>
      </c>
      <c r="I466" s="243">
        <f>IF(ISERROR(ROUND(I468,0)),"-",ROUND(I468,0))</f>
        <v>0</v>
      </c>
      <c r="J466" s="40">
        <f>$J$11</f>
        <v>67</v>
      </c>
      <c r="K466" s="40">
        <f>$K$11</f>
        <v>240</v>
      </c>
      <c r="L466" s="40">
        <f>$L$11</f>
        <v>67</v>
      </c>
      <c r="M466" s="40">
        <f>$M$11</f>
        <v>27</v>
      </c>
      <c r="N466" s="40">
        <f>$N$11</f>
        <v>100</v>
      </c>
      <c r="O466" s="40">
        <f>$O$11</f>
        <v>54</v>
      </c>
      <c r="P466" s="40">
        <f>$P$11</f>
        <v>80</v>
      </c>
      <c r="Q466" s="51">
        <f>$Q$11</f>
        <v>67</v>
      </c>
      <c r="R466" s="43">
        <f>$R$11</f>
        <v>834</v>
      </c>
      <c r="S466" s="52"/>
    </row>
    <row r="467" spans="1:19" ht="8.25" customHeight="1" thickBot="1">
      <c r="A467" s="308"/>
      <c r="B467" s="269"/>
      <c r="C467" s="266" t="s">
        <v>23</v>
      </c>
      <c r="D467" s="233"/>
      <c r="E467" s="239"/>
      <c r="F467" s="225"/>
      <c r="G467" s="225"/>
      <c r="H467" s="234"/>
      <c r="I467" s="244"/>
      <c r="J467" s="239"/>
      <c r="K467" s="225"/>
      <c r="L467" s="225"/>
      <c r="M467" s="225"/>
      <c r="N467" s="225"/>
      <c r="O467" s="225"/>
      <c r="P467" s="225"/>
      <c r="Q467" s="227"/>
      <c r="R467" s="241"/>
      <c r="S467" s="52"/>
    </row>
    <row r="468" spans="1:19" ht="18.75" customHeight="1" thickBot="1" thickTop="1">
      <c r="A468" s="308"/>
      <c r="B468" s="270"/>
      <c r="C468" s="267"/>
      <c r="D468" s="46">
        <f>ROUNDDOWN(IF(E467,E467*E466/SUM(E466:H466))+IF(F467,F467*F466/SUM(E466:H466))+IF(G467,G467*G466/SUM(E466:H466))+IF(H467,H467*H466/SUM(E466:H466)),1)</f>
        <v>0</v>
      </c>
      <c r="E468" s="240"/>
      <c r="F468" s="226"/>
      <c r="G468" s="226"/>
      <c r="H468" s="235"/>
      <c r="I468" s="47">
        <f>ROUNDDOWN(IF(J467,J467*J466/SUM(J466:Q466))+IF(K467,K467*K466/SUM(J466:Q466))+IF(L467,L467*L466/SUM(J466:Q466))+IF(M467,M467*M466/SUM(J466:Q466))+IF(N467,N467*N466/SUM(J466:Q466))+IF(O467,O467*O466/SUM(J466:Q466))+IF(P467,P467*P466/SUM(J466:Q466))+IF(Q467,Q467*Q466/SUM(J466:Q466)),1)</f>
        <v>0</v>
      </c>
      <c r="J468" s="265"/>
      <c r="K468" s="245"/>
      <c r="L468" s="245"/>
      <c r="M468" s="245"/>
      <c r="N468" s="245"/>
      <c r="O468" s="245"/>
      <c r="P468" s="245"/>
      <c r="Q468" s="228"/>
      <c r="R468" s="242"/>
      <c r="S468" s="52"/>
    </row>
    <row r="469" spans="1:19" ht="18" customHeight="1" thickTop="1">
      <c r="A469" s="308"/>
      <c r="B469" s="279" t="s">
        <v>21</v>
      </c>
      <c r="C469" s="53" t="s">
        <v>22</v>
      </c>
      <c r="D469" s="232">
        <f>ROUND(D471,0)</f>
        <v>0</v>
      </c>
      <c r="E469" s="54">
        <f>E460+E463+E466</f>
        <v>75</v>
      </c>
      <c r="F469" s="55">
        <f>F460+F463+F466</f>
        <v>75</v>
      </c>
      <c r="G469" s="55">
        <f>G460+G463+G466</f>
        <v>75</v>
      </c>
      <c r="H469" s="56">
        <f>H460+H463+H466</f>
        <v>75</v>
      </c>
      <c r="I469" s="263"/>
      <c r="J469" s="54">
        <f aca="true" t="shared" si="79" ref="J469:R469">J460+J463+J466</f>
        <v>200</v>
      </c>
      <c r="K469" s="55">
        <f t="shared" si="79"/>
        <v>720</v>
      </c>
      <c r="L469" s="55">
        <f t="shared" si="79"/>
        <v>200</v>
      </c>
      <c r="M469" s="55">
        <f t="shared" si="79"/>
        <v>80</v>
      </c>
      <c r="N469" s="55">
        <f t="shared" si="79"/>
        <v>300</v>
      </c>
      <c r="O469" s="55">
        <f t="shared" si="79"/>
        <v>160</v>
      </c>
      <c r="P469" s="55">
        <f t="shared" si="79"/>
        <v>240</v>
      </c>
      <c r="Q469" s="56">
        <f t="shared" si="79"/>
        <v>200</v>
      </c>
      <c r="R469" s="57">
        <f t="shared" si="79"/>
        <v>2500</v>
      </c>
      <c r="S469" s="58"/>
    </row>
    <row r="470" spans="1:19" ht="27.75" customHeight="1" thickBot="1">
      <c r="A470" s="308"/>
      <c r="B470" s="280"/>
      <c r="C470" s="277" t="s">
        <v>23</v>
      </c>
      <c r="D470" s="233"/>
      <c r="E470" s="59">
        <f>ROUND(E471,0)</f>
        <v>0</v>
      </c>
      <c r="F470" s="60">
        <f>ROUND(F471,0)</f>
        <v>0</v>
      </c>
      <c r="G470" s="60">
        <f>ROUND(G471,0)</f>
        <v>0</v>
      </c>
      <c r="H470" s="61">
        <f>ROUND(H471,0)</f>
        <v>0</v>
      </c>
      <c r="I470" s="264"/>
      <c r="J470" s="45">
        <f aca="true" t="shared" si="80" ref="J470:R470">ROUND(J471,0)</f>
        <v>0</v>
      </c>
      <c r="K470" s="45">
        <f t="shared" si="80"/>
        <v>0</v>
      </c>
      <c r="L470" s="45">
        <f t="shared" si="80"/>
        <v>0</v>
      </c>
      <c r="M470" s="45">
        <f t="shared" si="80"/>
        <v>0</v>
      </c>
      <c r="N470" s="45">
        <f t="shared" si="80"/>
        <v>0</v>
      </c>
      <c r="O470" s="45">
        <f t="shared" si="80"/>
        <v>0</v>
      </c>
      <c r="P470" s="45">
        <f t="shared" si="80"/>
        <v>0</v>
      </c>
      <c r="Q470" s="62">
        <f t="shared" si="80"/>
        <v>0</v>
      </c>
      <c r="R470" s="63">
        <f t="shared" si="80"/>
        <v>0</v>
      </c>
      <c r="S470" s="64"/>
    </row>
    <row r="471" spans="1:18" ht="18" customHeight="1" thickBot="1" thickTop="1">
      <c r="A471" s="309"/>
      <c r="B471" s="281"/>
      <c r="C471" s="278"/>
      <c r="D471" s="46">
        <f>ROUNDDOWN((E471*E469+F471*F469+G471*G469+H471*H469)/SUM(E469:H469),1)</f>
        <v>0</v>
      </c>
      <c r="E471" s="65">
        <f>ROUNDDOWN((E461*E460+E464*E463+E467*E466)/E469,1)</f>
        <v>0</v>
      </c>
      <c r="F471" s="65">
        <f>ROUNDDOWN((F461*F460+F464*F463+F467*F466)/F469,1)</f>
        <v>0</v>
      </c>
      <c r="G471" s="65">
        <f>ROUNDDOWN((G461*G460+G464*G463+G467*G466)/G469,1)</f>
        <v>0</v>
      </c>
      <c r="H471" s="65">
        <f>ROUNDDOWN((H461*H460+H464*H463+H467*H466)/H469,1)</f>
        <v>0</v>
      </c>
      <c r="I471" s="66"/>
      <c r="J471" s="65">
        <f aca="true" t="shared" si="81" ref="J471:R471">ROUNDDOWN((J461*J460+J464*J463+J467*J466)/J469,1)</f>
        <v>0</v>
      </c>
      <c r="K471" s="65">
        <f t="shared" si="81"/>
        <v>0</v>
      </c>
      <c r="L471" s="65">
        <f t="shared" si="81"/>
        <v>0</v>
      </c>
      <c r="M471" s="65">
        <f t="shared" si="81"/>
        <v>0</v>
      </c>
      <c r="N471" s="65">
        <f t="shared" si="81"/>
        <v>0</v>
      </c>
      <c r="O471" s="65">
        <f t="shared" si="81"/>
        <v>0</v>
      </c>
      <c r="P471" s="65">
        <f t="shared" si="81"/>
        <v>0</v>
      </c>
      <c r="Q471" s="67">
        <f t="shared" si="81"/>
        <v>0</v>
      </c>
      <c r="R471" s="68">
        <f t="shared" si="81"/>
        <v>0</v>
      </c>
    </row>
    <row r="472" spans="5:18" ht="16.5" thickBot="1" thickTop="1"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</row>
    <row r="473" spans="1:19" ht="29.25" customHeight="1" thickTop="1">
      <c r="A473" s="307">
        <v>28</v>
      </c>
      <c r="B473" s="329" t="s">
        <v>70</v>
      </c>
      <c r="C473" s="305"/>
      <c r="D473" s="229" t="s">
        <v>13</v>
      </c>
      <c r="E473" s="247"/>
      <c r="F473" s="248"/>
      <c r="G473" s="248"/>
      <c r="H473" s="249"/>
      <c r="I473" s="236" t="s">
        <v>12</v>
      </c>
      <c r="J473" s="260"/>
      <c r="K473" s="261"/>
      <c r="L473" s="261"/>
      <c r="M473" s="261"/>
      <c r="N473" s="261"/>
      <c r="O473" s="261"/>
      <c r="P473" s="261"/>
      <c r="Q473" s="262"/>
      <c r="R473" s="254" t="s">
        <v>14</v>
      </c>
      <c r="S473" s="252" t="s">
        <v>53</v>
      </c>
    </row>
    <row r="474" spans="1:20" s="35" customFormat="1" ht="27.75" customHeight="1">
      <c r="A474" s="308"/>
      <c r="B474" s="330" t="s">
        <v>71</v>
      </c>
      <c r="C474" s="272"/>
      <c r="D474" s="230"/>
      <c r="E474" s="250" t="s">
        <v>16</v>
      </c>
      <c r="F474" s="250" t="s">
        <v>17</v>
      </c>
      <c r="G474" s="250" t="s">
        <v>18</v>
      </c>
      <c r="H474" s="257" t="s">
        <v>19</v>
      </c>
      <c r="I474" s="237"/>
      <c r="J474" s="250" t="s">
        <v>4</v>
      </c>
      <c r="K474" s="250" t="s">
        <v>5</v>
      </c>
      <c r="L474" s="250" t="s">
        <v>6</v>
      </c>
      <c r="M474" s="250" t="s">
        <v>7</v>
      </c>
      <c r="N474" s="250" t="s">
        <v>8</v>
      </c>
      <c r="O474" s="250" t="s">
        <v>9</v>
      </c>
      <c r="P474" s="250" t="s">
        <v>10</v>
      </c>
      <c r="Q474" s="257" t="s">
        <v>11</v>
      </c>
      <c r="R474" s="255"/>
      <c r="S474" s="253"/>
      <c r="T474" s="34"/>
    </row>
    <row r="475" spans="1:20" s="35" customFormat="1" ht="48" customHeight="1">
      <c r="A475" s="308"/>
      <c r="B475" s="330" t="s">
        <v>72</v>
      </c>
      <c r="C475" s="272"/>
      <c r="D475" s="230"/>
      <c r="E475" s="275"/>
      <c r="F475" s="275"/>
      <c r="G475" s="275"/>
      <c r="H475" s="276"/>
      <c r="I475" s="237"/>
      <c r="J475" s="251"/>
      <c r="K475" s="251"/>
      <c r="L475" s="251"/>
      <c r="M475" s="251"/>
      <c r="N475" s="251"/>
      <c r="O475" s="251"/>
      <c r="P475" s="251"/>
      <c r="Q475" s="258"/>
      <c r="R475" s="255"/>
      <c r="S475" s="253"/>
      <c r="T475" s="34"/>
    </row>
    <row r="476" spans="1:19" s="38" customFormat="1" ht="28.5" customHeight="1" thickBot="1">
      <c r="A476" s="308"/>
      <c r="B476" s="331" t="s">
        <v>73</v>
      </c>
      <c r="C476" s="274"/>
      <c r="D476" s="231"/>
      <c r="E476" s="36" t="s">
        <v>0</v>
      </c>
      <c r="F476" s="36" t="s">
        <v>1</v>
      </c>
      <c r="G476" s="36" t="s">
        <v>2</v>
      </c>
      <c r="H476" s="37" t="s">
        <v>3</v>
      </c>
      <c r="I476" s="238"/>
      <c r="J476" s="36">
        <v>1</v>
      </c>
      <c r="K476" s="36">
        <v>2</v>
      </c>
      <c r="L476" s="36">
        <v>3</v>
      </c>
      <c r="M476" s="36">
        <v>4</v>
      </c>
      <c r="N476" s="36">
        <v>5</v>
      </c>
      <c r="O476" s="36">
        <v>6</v>
      </c>
      <c r="P476" s="36">
        <v>7</v>
      </c>
      <c r="Q476" s="37">
        <v>8</v>
      </c>
      <c r="R476" s="256"/>
      <c r="S476" s="253"/>
    </row>
    <row r="477" spans="1:20" s="44" customFormat="1" ht="17.25" customHeight="1" thickTop="1">
      <c r="A477" s="308"/>
      <c r="B477" s="268" t="s">
        <v>15</v>
      </c>
      <c r="C477" s="39" t="s">
        <v>22</v>
      </c>
      <c r="D477" s="232">
        <f>IF(ISERROR(ROUND(D479,0)),"-",ROUND(D479,0))</f>
        <v>0</v>
      </c>
      <c r="E477" s="40">
        <f>IF(S477&gt;0,0,$E$9)</f>
        <v>25</v>
      </c>
      <c r="F477" s="40">
        <f>IF(S477&gt;0,0,$F$9)</f>
        <v>25</v>
      </c>
      <c r="G477" s="40">
        <f>IF(S477&gt;0,0,$G$9)</f>
        <v>25</v>
      </c>
      <c r="H477" s="40">
        <f>IF(S477&gt;0,0,$H$9)</f>
        <v>25</v>
      </c>
      <c r="I477" s="243">
        <f>IF(ISERROR(ROUND(I479,0)),"-",ROUND(I479,0))</f>
        <v>0</v>
      </c>
      <c r="J477" s="40">
        <f>IF(S477&gt;0,0,$J$9)</f>
        <v>66</v>
      </c>
      <c r="K477" s="41">
        <f>IF(S477&gt;0,0,$K$9)</f>
        <v>240</v>
      </c>
      <c r="L477" s="41">
        <f>IF(S477&gt;0,0,$L$9)</f>
        <v>66</v>
      </c>
      <c r="M477" s="41">
        <f>IF(S477&gt;0,0,$M$9)</f>
        <v>26</v>
      </c>
      <c r="N477" s="41">
        <f>IF(S477&gt;0,0,$N$9)</f>
        <v>100</v>
      </c>
      <c r="O477" s="41">
        <f>IF(S477&gt;0,0,$O$9)</f>
        <v>53</v>
      </c>
      <c r="P477" s="41">
        <f>IF(S477&gt;0,0,$P$9)</f>
        <v>80</v>
      </c>
      <c r="Q477" s="42">
        <f>IF(S477&gt;0,0,$Q$9)</f>
        <v>66</v>
      </c>
      <c r="R477" s="43">
        <f>IF(S477&gt;0,0,$R$9)</f>
        <v>833</v>
      </c>
      <c r="S477" s="221"/>
      <c r="T477" s="44" t="s">
        <v>35</v>
      </c>
    </row>
    <row r="478" spans="1:19" ht="9" customHeight="1" thickBot="1">
      <c r="A478" s="308"/>
      <c r="B478" s="269"/>
      <c r="C478" s="266" t="s">
        <v>23</v>
      </c>
      <c r="D478" s="233"/>
      <c r="E478" s="239"/>
      <c r="F478" s="225"/>
      <c r="G478" s="225"/>
      <c r="H478" s="234"/>
      <c r="I478" s="244"/>
      <c r="J478" s="239"/>
      <c r="K478" s="225"/>
      <c r="L478" s="225"/>
      <c r="M478" s="225"/>
      <c r="N478" s="225"/>
      <c r="O478" s="225"/>
      <c r="P478" s="225"/>
      <c r="Q478" s="227"/>
      <c r="R478" s="241"/>
      <c r="S478" s="222"/>
    </row>
    <row r="479" spans="1:19" ht="18.75" customHeight="1" thickBot="1" thickTop="1">
      <c r="A479" s="308"/>
      <c r="B479" s="270"/>
      <c r="C479" s="267"/>
      <c r="D479" s="46">
        <f>IF($S477&gt;0,0,ROUNDDOWN(IF(E478,E478*E477/SUM(E477:H477))+IF(F478,F478*F477/SUM(E477:H477))+IF(G478,G478*G477/SUM(E477:H477))+IF(H478,H478*H477/SUM(E477:H477)),1))</f>
        <v>0</v>
      </c>
      <c r="E479" s="240"/>
      <c r="F479" s="226"/>
      <c r="G479" s="226"/>
      <c r="H479" s="235"/>
      <c r="I479" s="47">
        <f>IF($S477&gt;0,0,(ROUNDDOWN(IF(J478,J478*J477/SUM(J477:Q477))+IF(K478,K478*K477/SUM(J477:Q477))+IF(L478,L478*L477/SUM(J477:Q477))+IF(M478,M478*M477/SUM(J477:Q477))+IF(N478,N478*N477/SUM(J477:Q477))+IF(O478,O478*O477/SUM(J477:Q477))+IF(P478,P478*P477/SUM(J477:Q477))+IF(Q478,Q478*Q477/SUM(J477:Q477)),1)))</f>
        <v>0</v>
      </c>
      <c r="J479" s="240"/>
      <c r="K479" s="226"/>
      <c r="L479" s="226"/>
      <c r="M479" s="226"/>
      <c r="N479" s="226"/>
      <c r="O479" s="226"/>
      <c r="P479" s="226"/>
      <c r="Q479" s="246"/>
      <c r="R479" s="259"/>
      <c r="S479" s="223"/>
    </row>
    <row r="480" spans="1:19" ht="15.75" customHeight="1" thickTop="1">
      <c r="A480" s="308"/>
      <c r="B480" s="268" t="s">
        <v>29</v>
      </c>
      <c r="C480" s="39" t="s">
        <v>22</v>
      </c>
      <c r="D480" s="232">
        <f>IF(ISERROR(ROUND(D482,0)),"-",ROUND(D482,0))</f>
        <v>0</v>
      </c>
      <c r="E480" s="48">
        <f>IF(S480&gt;0,0,$E$10)</f>
        <v>25</v>
      </c>
      <c r="F480" s="49">
        <f>IF(S480&gt;0,0,$F$10)</f>
        <v>25</v>
      </c>
      <c r="G480" s="49">
        <f>IF(S480&gt;0,0,$G$10)</f>
        <v>25</v>
      </c>
      <c r="H480" s="50">
        <f>IF(S480&gt;0,0,$H$10)</f>
        <v>25</v>
      </c>
      <c r="I480" s="243">
        <f>IF(ISERROR(ROUND(I482,0)),"-",ROUND(I482,0))</f>
        <v>0</v>
      </c>
      <c r="J480" s="41">
        <f>IF(S480&gt;0,0,$J$10)</f>
        <v>67</v>
      </c>
      <c r="K480" s="41">
        <f>IF(S480&gt;0,0,$K$10)</f>
        <v>240</v>
      </c>
      <c r="L480" s="41">
        <f>IF(S480&gt;0,0,$L$10)</f>
        <v>67</v>
      </c>
      <c r="M480" s="41">
        <f>IF(S480&gt;0,0,$M$10)</f>
        <v>27</v>
      </c>
      <c r="N480" s="41">
        <f>IF(S480&gt;0,0,$N$10)</f>
        <v>100</v>
      </c>
      <c r="O480" s="41">
        <f>IF(S480&gt;0,0,$O$10)</f>
        <v>53</v>
      </c>
      <c r="P480" s="41">
        <f>IF(S480&gt;0,0,$P$10)</f>
        <v>80</v>
      </c>
      <c r="Q480" s="41">
        <f>IF(S480&gt;0,0,$Q$10)</f>
        <v>67</v>
      </c>
      <c r="R480" s="43">
        <f>IF(S480&gt;0,0,$R$10)</f>
        <v>833</v>
      </c>
      <c r="S480" s="221"/>
    </row>
    <row r="481" spans="1:19" ht="11.25" customHeight="1" thickBot="1">
      <c r="A481" s="308"/>
      <c r="B481" s="269"/>
      <c r="C481" s="266" t="s">
        <v>23</v>
      </c>
      <c r="D481" s="233"/>
      <c r="E481" s="239"/>
      <c r="F481" s="225"/>
      <c r="G481" s="225"/>
      <c r="H481" s="234"/>
      <c r="I481" s="244"/>
      <c r="J481" s="239"/>
      <c r="K481" s="225"/>
      <c r="L481" s="225"/>
      <c r="M481" s="225"/>
      <c r="N481" s="225"/>
      <c r="O481" s="225"/>
      <c r="P481" s="225"/>
      <c r="Q481" s="227"/>
      <c r="R481" s="241"/>
      <c r="S481" s="222"/>
    </row>
    <row r="482" spans="1:19" ht="15" customHeight="1" thickBot="1" thickTop="1">
      <c r="A482" s="308"/>
      <c r="B482" s="270"/>
      <c r="C482" s="267"/>
      <c r="D482" s="46">
        <f>ROUNDDOWN(IF(E481,E481*E480/SUM(E480:H480))+IF(F481,F481*F480/SUM(E480:H480))+IF(G481,G481*G480/SUM(E480:H480))+IF(H481,H481*H480/SUM(E480:H480)),1)</f>
        <v>0</v>
      </c>
      <c r="E482" s="240"/>
      <c r="F482" s="226"/>
      <c r="G482" s="226"/>
      <c r="H482" s="235"/>
      <c r="I482" s="47">
        <f>ROUNDDOWN(IF(J481,J481*J480/SUM(J480:Q480))+IF(K481,K481*K480/SUM(J480:Q480))+IF(L481,L481*L480/SUM(J480:Q480))+IF(M481,M481*M480/SUM(J480:Q480))+IF(N481,N481*N480/SUM(J480:Q480))+IF(O481,O481*O480/SUM(J480:Q480))+IF(P481,P481*P480/SUM(J480:Q480))+IF(Q481,Q481*Q480/SUM(J480:Q480)),1)</f>
        <v>0</v>
      </c>
      <c r="J482" s="240"/>
      <c r="K482" s="226"/>
      <c r="L482" s="226"/>
      <c r="M482" s="226"/>
      <c r="N482" s="226"/>
      <c r="O482" s="226"/>
      <c r="P482" s="226"/>
      <c r="Q482" s="246"/>
      <c r="R482" s="259"/>
      <c r="S482" s="224"/>
    </row>
    <row r="483" spans="1:19" ht="18" customHeight="1" thickTop="1">
      <c r="A483" s="308"/>
      <c r="B483" s="268" t="s">
        <v>30</v>
      </c>
      <c r="C483" s="39" t="s">
        <v>22</v>
      </c>
      <c r="D483" s="232">
        <f>IF(ISERROR(ROUND(D485,0)),"-",ROUND(D485,0))</f>
        <v>0</v>
      </c>
      <c r="E483" s="48">
        <f>$E$11</f>
        <v>25</v>
      </c>
      <c r="F483" s="49">
        <f>$F$11</f>
        <v>25</v>
      </c>
      <c r="G483" s="49">
        <f>$G$11</f>
        <v>25</v>
      </c>
      <c r="H483" s="50">
        <f>$H$11</f>
        <v>25</v>
      </c>
      <c r="I483" s="243">
        <f>IF(ISERROR(ROUND(I485,0)),"-",ROUND(I485,0))</f>
        <v>0</v>
      </c>
      <c r="J483" s="40">
        <f>$J$11</f>
        <v>67</v>
      </c>
      <c r="K483" s="40">
        <f>$K$11</f>
        <v>240</v>
      </c>
      <c r="L483" s="40">
        <f>$L$11</f>
        <v>67</v>
      </c>
      <c r="M483" s="40">
        <f>$M$11</f>
        <v>27</v>
      </c>
      <c r="N483" s="40">
        <f>$N$11</f>
        <v>100</v>
      </c>
      <c r="O483" s="40">
        <f>$O$11</f>
        <v>54</v>
      </c>
      <c r="P483" s="40">
        <f>$P$11</f>
        <v>80</v>
      </c>
      <c r="Q483" s="51">
        <f>$Q$11</f>
        <v>67</v>
      </c>
      <c r="R483" s="43">
        <f>$R$11</f>
        <v>834</v>
      </c>
      <c r="S483" s="52"/>
    </row>
    <row r="484" spans="1:19" ht="8.25" customHeight="1" thickBot="1">
      <c r="A484" s="308"/>
      <c r="B484" s="269"/>
      <c r="C484" s="266" t="s">
        <v>23</v>
      </c>
      <c r="D484" s="233"/>
      <c r="E484" s="239"/>
      <c r="F484" s="225"/>
      <c r="G484" s="225"/>
      <c r="H484" s="234"/>
      <c r="I484" s="244"/>
      <c r="J484" s="239"/>
      <c r="K484" s="225"/>
      <c r="L484" s="225"/>
      <c r="M484" s="225"/>
      <c r="N484" s="225"/>
      <c r="O484" s="225"/>
      <c r="P484" s="225"/>
      <c r="Q484" s="227"/>
      <c r="R484" s="241"/>
      <c r="S484" s="52"/>
    </row>
    <row r="485" spans="1:19" ht="18.75" customHeight="1" thickBot="1" thickTop="1">
      <c r="A485" s="308"/>
      <c r="B485" s="270"/>
      <c r="C485" s="267"/>
      <c r="D485" s="46">
        <f>ROUNDDOWN(IF(E484,E484*E483/SUM(E483:H483))+IF(F484,F484*F483/SUM(E483:H483))+IF(G484,G484*G483/SUM(E483:H483))+IF(H484,H484*H483/SUM(E483:H483)),1)</f>
        <v>0</v>
      </c>
      <c r="E485" s="240"/>
      <c r="F485" s="226"/>
      <c r="G485" s="226"/>
      <c r="H485" s="235"/>
      <c r="I485" s="47">
        <f>ROUNDDOWN(IF(J484,J484*J483/SUM(J483:Q483))+IF(K484,K484*K483/SUM(J483:Q483))+IF(L484,L484*L483/SUM(J483:Q483))+IF(M484,M484*M483/SUM(J483:Q483))+IF(N484,N484*N483/SUM(J483:Q483))+IF(O484,O484*O483/SUM(J483:Q483))+IF(P484,P484*P483/SUM(J483:Q483))+IF(Q484,Q484*Q483/SUM(J483:Q483)),1)</f>
        <v>0</v>
      </c>
      <c r="J485" s="265"/>
      <c r="K485" s="245"/>
      <c r="L485" s="245"/>
      <c r="M485" s="245"/>
      <c r="N485" s="245"/>
      <c r="O485" s="245"/>
      <c r="P485" s="245"/>
      <c r="Q485" s="228"/>
      <c r="R485" s="242"/>
      <c r="S485" s="52"/>
    </row>
    <row r="486" spans="1:19" ht="18" customHeight="1" thickTop="1">
      <c r="A486" s="308"/>
      <c r="B486" s="279" t="s">
        <v>21</v>
      </c>
      <c r="C486" s="53" t="s">
        <v>22</v>
      </c>
      <c r="D486" s="232">
        <f>ROUND(D488,0)</f>
        <v>0</v>
      </c>
      <c r="E486" s="54">
        <f>E477+E480+E483</f>
        <v>75</v>
      </c>
      <c r="F486" s="55">
        <f>F477+F480+F483</f>
        <v>75</v>
      </c>
      <c r="G486" s="55">
        <f>G477+G480+G483</f>
        <v>75</v>
      </c>
      <c r="H486" s="56">
        <f>H477+H480+H483</f>
        <v>75</v>
      </c>
      <c r="I486" s="263"/>
      <c r="J486" s="54">
        <f aca="true" t="shared" si="82" ref="J486:R486">J477+J480+J483</f>
        <v>200</v>
      </c>
      <c r="K486" s="55">
        <f t="shared" si="82"/>
        <v>720</v>
      </c>
      <c r="L486" s="55">
        <f t="shared" si="82"/>
        <v>200</v>
      </c>
      <c r="M486" s="55">
        <f t="shared" si="82"/>
        <v>80</v>
      </c>
      <c r="N486" s="55">
        <f t="shared" si="82"/>
        <v>300</v>
      </c>
      <c r="O486" s="55">
        <f t="shared" si="82"/>
        <v>160</v>
      </c>
      <c r="P486" s="55">
        <f t="shared" si="82"/>
        <v>240</v>
      </c>
      <c r="Q486" s="56">
        <f t="shared" si="82"/>
        <v>200</v>
      </c>
      <c r="R486" s="57">
        <f t="shared" si="82"/>
        <v>2500</v>
      </c>
      <c r="S486" s="58"/>
    </row>
    <row r="487" spans="1:19" ht="27.75" customHeight="1" thickBot="1">
      <c r="A487" s="308"/>
      <c r="B487" s="280"/>
      <c r="C487" s="277" t="s">
        <v>23</v>
      </c>
      <c r="D487" s="233"/>
      <c r="E487" s="59">
        <f>ROUND(E488,0)</f>
        <v>0</v>
      </c>
      <c r="F487" s="60">
        <f>ROUND(F488,0)</f>
        <v>0</v>
      </c>
      <c r="G487" s="60">
        <f>ROUND(G488,0)</f>
        <v>0</v>
      </c>
      <c r="H487" s="61">
        <f>ROUND(H488,0)</f>
        <v>0</v>
      </c>
      <c r="I487" s="264"/>
      <c r="J487" s="45">
        <f aca="true" t="shared" si="83" ref="J487:R487">ROUND(J488,0)</f>
        <v>0</v>
      </c>
      <c r="K487" s="45">
        <f t="shared" si="83"/>
        <v>0</v>
      </c>
      <c r="L487" s="45">
        <f t="shared" si="83"/>
        <v>0</v>
      </c>
      <c r="M487" s="45">
        <f t="shared" si="83"/>
        <v>0</v>
      </c>
      <c r="N487" s="45">
        <f t="shared" si="83"/>
        <v>0</v>
      </c>
      <c r="O487" s="45">
        <f t="shared" si="83"/>
        <v>0</v>
      </c>
      <c r="P487" s="45">
        <f t="shared" si="83"/>
        <v>0</v>
      </c>
      <c r="Q487" s="62">
        <f t="shared" si="83"/>
        <v>0</v>
      </c>
      <c r="R487" s="63">
        <f t="shared" si="83"/>
        <v>0</v>
      </c>
      <c r="S487" s="64"/>
    </row>
    <row r="488" spans="1:18" ht="18" customHeight="1" thickBot="1" thickTop="1">
      <c r="A488" s="309"/>
      <c r="B488" s="281"/>
      <c r="C488" s="278"/>
      <c r="D488" s="46">
        <f>ROUNDDOWN((E488*E486+F488*F486+G488*G486+H488*H486)/SUM(E486:H486),1)</f>
        <v>0</v>
      </c>
      <c r="E488" s="65">
        <f>ROUNDDOWN((E478*E477+E481*E480+E484*E483)/E486,1)</f>
        <v>0</v>
      </c>
      <c r="F488" s="65">
        <f>ROUNDDOWN((F478*F477+F481*F480+F484*F483)/F486,1)</f>
        <v>0</v>
      </c>
      <c r="G488" s="65">
        <f>ROUNDDOWN((G478*G477+G481*G480+G484*G483)/G486,1)</f>
        <v>0</v>
      </c>
      <c r="H488" s="65">
        <f>ROUNDDOWN((H478*H477+H481*H480+H484*H483)/H486,1)</f>
        <v>0</v>
      </c>
      <c r="I488" s="66"/>
      <c r="J488" s="65">
        <f aca="true" t="shared" si="84" ref="J488:R488">ROUNDDOWN((J478*J477+J481*J480+J484*J483)/J486,1)</f>
        <v>0</v>
      </c>
      <c r="K488" s="65">
        <f t="shared" si="84"/>
        <v>0</v>
      </c>
      <c r="L488" s="65">
        <f t="shared" si="84"/>
        <v>0</v>
      </c>
      <c r="M488" s="65">
        <f t="shared" si="84"/>
        <v>0</v>
      </c>
      <c r="N488" s="65">
        <f t="shared" si="84"/>
        <v>0</v>
      </c>
      <c r="O488" s="65">
        <f t="shared" si="84"/>
        <v>0</v>
      </c>
      <c r="P488" s="65">
        <f t="shared" si="84"/>
        <v>0</v>
      </c>
      <c r="Q488" s="67">
        <f t="shared" si="84"/>
        <v>0</v>
      </c>
      <c r="R488" s="68">
        <f t="shared" si="84"/>
        <v>0</v>
      </c>
    </row>
    <row r="489" spans="5:18" ht="16.5" thickBot="1" thickTop="1"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</row>
    <row r="490" spans="1:19" ht="29.25" customHeight="1" thickTop="1">
      <c r="A490" s="307">
        <v>29</v>
      </c>
      <c r="B490" s="329" t="s">
        <v>70</v>
      </c>
      <c r="C490" s="305"/>
      <c r="D490" s="229" t="s">
        <v>13</v>
      </c>
      <c r="E490" s="247"/>
      <c r="F490" s="248"/>
      <c r="G490" s="248"/>
      <c r="H490" s="249"/>
      <c r="I490" s="236" t="s">
        <v>12</v>
      </c>
      <c r="J490" s="260"/>
      <c r="K490" s="261"/>
      <c r="L490" s="261"/>
      <c r="M490" s="261"/>
      <c r="N490" s="261"/>
      <c r="O490" s="261"/>
      <c r="P490" s="261"/>
      <c r="Q490" s="262"/>
      <c r="R490" s="254" t="s">
        <v>14</v>
      </c>
      <c r="S490" s="252" t="s">
        <v>53</v>
      </c>
    </row>
    <row r="491" spans="1:20" s="35" customFormat="1" ht="27.75" customHeight="1">
      <c r="A491" s="308"/>
      <c r="B491" s="330" t="s">
        <v>71</v>
      </c>
      <c r="C491" s="272"/>
      <c r="D491" s="230"/>
      <c r="E491" s="250" t="s">
        <v>16</v>
      </c>
      <c r="F491" s="250" t="s">
        <v>17</v>
      </c>
      <c r="G491" s="250" t="s">
        <v>18</v>
      </c>
      <c r="H491" s="257" t="s">
        <v>19</v>
      </c>
      <c r="I491" s="237"/>
      <c r="J491" s="250" t="s">
        <v>4</v>
      </c>
      <c r="K491" s="250" t="s">
        <v>5</v>
      </c>
      <c r="L491" s="250" t="s">
        <v>6</v>
      </c>
      <c r="M491" s="250" t="s">
        <v>7</v>
      </c>
      <c r="N491" s="250" t="s">
        <v>8</v>
      </c>
      <c r="O491" s="250" t="s">
        <v>9</v>
      </c>
      <c r="P491" s="250" t="s">
        <v>10</v>
      </c>
      <c r="Q491" s="257" t="s">
        <v>11</v>
      </c>
      <c r="R491" s="255"/>
      <c r="S491" s="253"/>
      <c r="T491" s="34"/>
    </row>
    <row r="492" spans="1:20" s="35" customFormat="1" ht="48" customHeight="1">
      <c r="A492" s="308"/>
      <c r="B492" s="330" t="s">
        <v>72</v>
      </c>
      <c r="C492" s="272"/>
      <c r="D492" s="230"/>
      <c r="E492" s="275"/>
      <c r="F492" s="275"/>
      <c r="G492" s="275"/>
      <c r="H492" s="276"/>
      <c r="I492" s="237"/>
      <c r="J492" s="251"/>
      <c r="K492" s="251"/>
      <c r="L492" s="251"/>
      <c r="M492" s="251"/>
      <c r="N492" s="251"/>
      <c r="O492" s="251"/>
      <c r="P492" s="251"/>
      <c r="Q492" s="258"/>
      <c r="R492" s="255"/>
      <c r="S492" s="253"/>
      <c r="T492" s="34"/>
    </row>
    <row r="493" spans="1:19" s="38" customFormat="1" ht="28.5" customHeight="1" thickBot="1">
      <c r="A493" s="308"/>
      <c r="B493" s="331" t="s">
        <v>73</v>
      </c>
      <c r="C493" s="274"/>
      <c r="D493" s="231"/>
      <c r="E493" s="36" t="s">
        <v>0</v>
      </c>
      <c r="F493" s="36" t="s">
        <v>1</v>
      </c>
      <c r="G493" s="36" t="s">
        <v>2</v>
      </c>
      <c r="H493" s="37" t="s">
        <v>3</v>
      </c>
      <c r="I493" s="238"/>
      <c r="J493" s="36">
        <v>1</v>
      </c>
      <c r="K493" s="36">
        <v>2</v>
      </c>
      <c r="L493" s="36">
        <v>3</v>
      </c>
      <c r="M493" s="36">
        <v>4</v>
      </c>
      <c r="N493" s="36">
        <v>5</v>
      </c>
      <c r="O493" s="36">
        <v>6</v>
      </c>
      <c r="P493" s="36">
        <v>7</v>
      </c>
      <c r="Q493" s="37">
        <v>8</v>
      </c>
      <c r="R493" s="256"/>
      <c r="S493" s="253"/>
    </row>
    <row r="494" spans="1:20" s="44" customFormat="1" ht="17.25" customHeight="1" thickTop="1">
      <c r="A494" s="308"/>
      <c r="B494" s="268" t="s">
        <v>15</v>
      </c>
      <c r="C494" s="39" t="s">
        <v>22</v>
      </c>
      <c r="D494" s="232">
        <f>IF(ISERROR(ROUND(D496,0)),"-",ROUND(D496,0))</f>
        <v>0</v>
      </c>
      <c r="E494" s="40">
        <f>IF(S494&gt;0,0,$E$9)</f>
        <v>25</v>
      </c>
      <c r="F494" s="40">
        <f>IF(S494&gt;0,0,$F$9)</f>
        <v>25</v>
      </c>
      <c r="G494" s="40">
        <f>IF(S494&gt;0,0,$G$9)</f>
        <v>25</v>
      </c>
      <c r="H494" s="40">
        <f>IF(S494&gt;0,0,$H$9)</f>
        <v>25</v>
      </c>
      <c r="I494" s="243">
        <f>IF(ISERROR(ROUND(I496,0)),"-",ROUND(I496,0))</f>
        <v>0</v>
      </c>
      <c r="J494" s="40">
        <f>IF(S494&gt;0,0,$J$9)</f>
        <v>66</v>
      </c>
      <c r="K494" s="41">
        <f>IF(S494&gt;0,0,$K$9)</f>
        <v>240</v>
      </c>
      <c r="L494" s="41">
        <f>IF(S494&gt;0,0,$L$9)</f>
        <v>66</v>
      </c>
      <c r="M494" s="41">
        <f>IF(S494&gt;0,0,$M$9)</f>
        <v>26</v>
      </c>
      <c r="N494" s="41">
        <f>IF(S494&gt;0,0,$N$9)</f>
        <v>100</v>
      </c>
      <c r="O494" s="41">
        <f>IF(S494&gt;0,0,$O$9)</f>
        <v>53</v>
      </c>
      <c r="P494" s="41">
        <f>IF(S494&gt;0,0,$P$9)</f>
        <v>80</v>
      </c>
      <c r="Q494" s="42">
        <f>IF(S494&gt;0,0,$Q$9)</f>
        <v>66</v>
      </c>
      <c r="R494" s="43">
        <f>IF(S494&gt;0,0,$R$9)</f>
        <v>833</v>
      </c>
      <c r="S494" s="221"/>
      <c r="T494" s="44" t="s">
        <v>35</v>
      </c>
    </row>
    <row r="495" spans="1:19" ht="9" customHeight="1" thickBot="1">
      <c r="A495" s="308"/>
      <c r="B495" s="269"/>
      <c r="C495" s="266" t="s">
        <v>23</v>
      </c>
      <c r="D495" s="233"/>
      <c r="E495" s="239"/>
      <c r="F495" s="225"/>
      <c r="G495" s="225"/>
      <c r="H495" s="234"/>
      <c r="I495" s="244"/>
      <c r="J495" s="239"/>
      <c r="K495" s="225"/>
      <c r="L495" s="225"/>
      <c r="M495" s="225"/>
      <c r="N495" s="225"/>
      <c r="O495" s="225"/>
      <c r="P495" s="225"/>
      <c r="Q495" s="227"/>
      <c r="R495" s="241"/>
      <c r="S495" s="222"/>
    </row>
    <row r="496" spans="1:19" ht="18.75" customHeight="1" thickBot="1" thickTop="1">
      <c r="A496" s="308"/>
      <c r="B496" s="270"/>
      <c r="C496" s="267"/>
      <c r="D496" s="46">
        <f>IF($S494&gt;0,0,ROUNDDOWN(IF(E495,E495*E494/SUM(E494:H494))+IF(F495,F495*F494/SUM(E494:H494))+IF(G495,G495*G494/SUM(E494:H494))+IF(H495,H495*H494/SUM(E494:H494)),1))</f>
        <v>0</v>
      </c>
      <c r="E496" s="240"/>
      <c r="F496" s="226"/>
      <c r="G496" s="226"/>
      <c r="H496" s="235"/>
      <c r="I496" s="47">
        <f>IF($S494&gt;0,0,(ROUNDDOWN(IF(J495,J495*J494/SUM(J494:Q494))+IF(K495,K495*K494/SUM(J494:Q494))+IF(L495,L495*L494/SUM(J494:Q494))+IF(M495,M495*M494/SUM(J494:Q494))+IF(N495,N495*N494/SUM(J494:Q494))+IF(O495,O495*O494/SUM(J494:Q494))+IF(P495,P495*P494/SUM(J494:Q494))+IF(Q495,Q495*Q494/SUM(J494:Q494)),1)))</f>
        <v>0</v>
      </c>
      <c r="J496" s="240"/>
      <c r="K496" s="226"/>
      <c r="L496" s="226"/>
      <c r="M496" s="226"/>
      <c r="N496" s="226"/>
      <c r="O496" s="226"/>
      <c r="P496" s="226"/>
      <c r="Q496" s="246"/>
      <c r="R496" s="259"/>
      <c r="S496" s="223"/>
    </row>
    <row r="497" spans="1:19" ht="15.75" customHeight="1" thickTop="1">
      <c r="A497" s="308"/>
      <c r="B497" s="268" t="s">
        <v>29</v>
      </c>
      <c r="C497" s="39" t="s">
        <v>22</v>
      </c>
      <c r="D497" s="232">
        <f>IF(ISERROR(ROUND(D499,0)),"-",ROUND(D499,0))</f>
        <v>0</v>
      </c>
      <c r="E497" s="48">
        <f>IF(S497&gt;0,0,$E$10)</f>
        <v>25</v>
      </c>
      <c r="F497" s="49">
        <f>IF(S497&gt;0,0,$F$10)</f>
        <v>25</v>
      </c>
      <c r="G497" s="49">
        <f>IF(S497&gt;0,0,$G$10)</f>
        <v>25</v>
      </c>
      <c r="H497" s="50">
        <f>IF(S497&gt;0,0,$H$10)</f>
        <v>25</v>
      </c>
      <c r="I497" s="243">
        <f>IF(ISERROR(ROUND(I499,0)),"-",ROUND(I499,0))</f>
        <v>0</v>
      </c>
      <c r="J497" s="41">
        <f>IF(S497&gt;0,0,$J$10)</f>
        <v>67</v>
      </c>
      <c r="K497" s="41">
        <f>IF(S497&gt;0,0,$K$10)</f>
        <v>240</v>
      </c>
      <c r="L497" s="41">
        <f>IF(S497&gt;0,0,$L$10)</f>
        <v>67</v>
      </c>
      <c r="M497" s="41">
        <f>IF(S497&gt;0,0,$M$10)</f>
        <v>27</v>
      </c>
      <c r="N497" s="41">
        <f>IF(S497&gt;0,0,$N$10)</f>
        <v>100</v>
      </c>
      <c r="O497" s="41">
        <f>IF(S497&gt;0,0,$O$10)</f>
        <v>53</v>
      </c>
      <c r="P497" s="41">
        <f>IF(S497&gt;0,0,$P$10)</f>
        <v>80</v>
      </c>
      <c r="Q497" s="41">
        <f>IF(S497&gt;0,0,$Q$10)</f>
        <v>67</v>
      </c>
      <c r="R497" s="43">
        <f>IF(S497&gt;0,0,$R$10)</f>
        <v>833</v>
      </c>
      <c r="S497" s="221"/>
    </row>
    <row r="498" spans="1:19" ht="11.25" customHeight="1" thickBot="1">
      <c r="A498" s="308"/>
      <c r="B498" s="269"/>
      <c r="C498" s="266" t="s">
        <v>23</v>
      </c>
      <c r="D498" s="233"/>
      <c r="E498" s="239"/>
      <c r="F498" s="225"/>
      <c r="G498" s="225"/>
      <c r="H498" s="234"/>
      <c r="I498" s="244"/>
      <c r="J498" s="239"/>
      <c r="K498" s="225"/>
      <c r="L498" s="225"/>
      <c r="M498" s="225"/>
      <c r="N498" s="225"/>
      <c r="O498" s="225"/>
      <c r="P498" s="225"/>
      <c r="Q498" s="227"/>
      <c r="R498" s="241"/>
      <c r="S498" s="222"/>
    </row>
    <row r="499" spans="1:19" ht="15" customHeight="1" thickBot="1" thickTop="1">
      <c r="A499" s="308"/>
      <c r="B499" s="270"/>
      <c r="C499" s="267"/>
      <c r="D499" s="46">
        <f>ROUNDDOWN(IF(E498,E498*E497/SUM(E497:H497))+IF(F498,F498*F497/SUM(E497:H497))+IF(G498,G498*G497/SUM(E497:H497))+IF(H498,H498*H497/SUM(E497:H497)),1)</f>
        <v>0</v>
      </c>
      <c r="E499" s="240"/>
      <c r="F499" s="226"/>
      <c r="G499" s="226"/>
      <c r="H499" s="235"/>
      <c r="I499" s="47">
        <f>ROUNDDOWN(IF(J498,J498*J497/SUM(J497:Q497))+IF(K498,K498*K497/SUM(J497:Q497))+IF(L498,L498*L497/SUM(J497:Q497))+IF(M498,M498*M497/SUM(J497:Q497))+IF(N498,N498*N497/SUM(J497:Q497))+IF(O498,O498*O497/SUM(J497:Q497))+IF(P498,P498*P497/SUM(J497:Q497))+IF(Q498,Q498*Q497/SUM(J497:Q497)),1)</f>
        <v>0</v>
      </c>
      <c r="J499" s="240"/>
      <c r="K499" s="226"/>
      <c r="L499" s="226"/>
      <c r="M499" s="226"/>
      <c r="N499" s="226"/>
      <c r="O499" s="226"/>
      <c r="P499" s="226"/>
      <c r="Q499" s="246"/>
      <c r="R499" s="259"/>
      <c r="S499" s="224"/>
    </row>
    <row r="500" spans="1:19" ht="18" customHeight="1" thickTop="1">
      <c r="A500" s="308"/>
      <c r="B500" s="268" t="s">
        <v>30</v>
      </c>
      <c r="C500" s="39" t="s">
        <v>22</v>
      </c>
      <c r="D500" s="232">
        <f>IF(ISERROR(ROUND(D502,0)),"-",ROUND(D502,0))</f>
        <v>0</v>
      </c>
      <c r="E500" s="48">
        <f>$E$11</f>
        <v>25</v>
      </c>
      <c r="F500" s="49">
        <f>$F$11</f>
        <v>25</v>
      </c>
      <c r="G500" s="49">
        <f>$G$11</f>
        <v>25</v>
      </c>
      <c r="H500" s="50">
        <f>$H$11</f>
        <v>25</v>
      </c>
      <c r="I500" s="243">
        <f>IF(ISERROR(ROUND(I502,0)),"-",ROUND(I502,0))</f>
        <v>0</v>
      </c>
      <c r="J500" s="40">
        <f>$J$11</f>
        <v>67</v>
      </c>
      <c r="K500" s="40">
        <f>$K$11</f>
        <v>240</v>
      </c>
      <c r="L500" s="40">
        <f>$L$11</f>
        <v>67</v>
      </c>
      <c r="M500" s="40">
        <f>$M$11</f>
        <v>27</v>
      </c>
      <c r="N500" s="40">
        <f>$N$11</f>
        <v>100</v>
      </c>
      <c r="O500" s="40">
        <f>$O$11</f>
        <v>54</v>
      </c>
      <c r="P500" s="40">
        <f>$P$11</f>
        <v>80</v>
      </c>
      <c r="Q500" s="51">
        <f>$Q$11</f>
        <v>67</v>
      </c>
      <c r="R500" s="43">
        <f>$R$11</f>
        <v>834</v>
      </c>
      <c r="S500" s="52"/>
    </row>
    <row r="501" spans="1:19" ht="8.25" customHeight="1" thickBot="1">
      <c r="A501" s="308"/>
      <c r="B501" s="269"/>
      <c r="C501" s="266" t="s">
        <v>23</v>
      </c>
      <c r="D501" s="233"/>
      <c r="E501" s="239"/>
      <c r="F501" s="225"/>
      <c r="G501" s="225"/>
      <c r="H501" s="234"/>
      <c r="I501" s="244"/>
      <c r="J501" s="239"/>
      <c r="K501" s="225"/>
      <c r="L501" s="225"/>
      <c r="M501" s="225"/>
      <c r="N501" s="225"/>
      <c r="O501" s="225"/>
      <c r="P501" s="225"/>
      <c r="Q501" s="227"/>
      <c r="R501" s="241"/>
      <c r="S501" s="52"/>
    </row>
    <row r="502" spans="1:19" ht="18.75" customHeight="1" thickBot="1" thickTop="1">
      <c r="A502" s="308"/>
      <c r="B502" s="270"/>
      <c r="C502" s="267"/>
      <c r="D502" s="46">
        <f>ROUNDDOWN(IF(E501,E501*E500/SUM(E500:H500))+IF(F501,F501*F500/SUM(E500:H500))+IF(G501,G501*G500/SUM(E500:H500))+IF(H501,H501*H500/SUM(E500:H500)),1)</f>
        <v>0</v>
      </c>
      <c r="E502" s="240"/>
      <c r="F502" s="226"/>
      <c r="G502" s="226"/>
      <c r="H502" s="235"/>
      <c r="I502" s="47">
        <f>ROUNDDOWN(IF(J501,J501*J500/SUM(J500:Q500))+IF(K501,K501*K500/SUM(J500:Q500))+IF(L501,L501*L500/SUM(J500:Q500))+IF(M501,M501*M500/SUM(J500:Q500))+IF(N501,N501*N500/SUM(J500:Q500))+IF(O501,O501*O500/SUM(J500:Q500))+IF(P501,P501*P500/SUM(J500:Q500))+IF(Q501,Q501*Q500/SUM(J500:Q500)),1)</f>
        <v>0</v>
      </c>
      <c r="J502" s="265"/>
      <c r="K502" s="245"/>
      <c r="L502" s="245"/>
      <c r="M502" s="245"/>
      <c r="N502" s="245"/>
      <c r="O502" s="245"/>
      <c r="P502" s="245"/>
      <c r="Q502" s="228"/>
      <c r="R502" s="242"/>
      <c r="S502" s="52"/>
    </row>
    <row r="503" spans="1:19" ht="18" customHeight="1" thickTop="1">
      <c r="A503" s="308"/>
      <c r="B503" s="279" t="s">
        <v>21</v>
      </c>
      <c r="C503" s="53" t="s">
        <v>22</v>
      </c>
      <c r="D503" s="232">
        <f>ROUND(D505,0)</f>
        <v>0</v>
      </c>
      <c r="E503" s="54">
        <f>E494+E497+E500</f>
        <v>75</v>
      </c>
      <c r="F503" s="55">
        <f>F494+F497+F500</f>
        <v>75</v>
      </c>
      <c r="G503" s="55">
        <f>G494+G497+G500</f>
        <v>75</v>
      </c>
      <c r="H503" s="56">
        <f>H494+H497+H500</f>
        <v>75</v>
      </c>
      <c r="I503" s="263"/>
      <c r="J503" s="54">
        <f aca="true" t="shared" si="85" ref="J503:R503">J494+J497+J500</f>
        <v>200</v>
      </c>
      <c r="K503" s="55">
        <f t="shared" si="85"/>
        <v>720</v>
      </c>
      <c r="L503" s="55">
        <f t="shared" si="85"/>
        <v>200</v>
      </c>
      <c r="M503" s="55">
        <f t="shared" si="85"/>
        <v>80</v>
      </c>
      <c r="N503" s="55">
        <f t="shared" si="85"/>
        <v>300</v>
      </c>
      <c r="O503" s="55">
        <f t="shared" si="85"/>
        <v>160</v>
      </c>
      <c r="P503" s="55">
        <f t="shared" si="85"/>
        <v>240</v>
      </c>
      <c r="Q503" s="56">
        <f t="shared" si="85"/>
        <v>200</v>
      </c>
      <c r="R503" s="57">
        <f t="shared" si="85"/>
        <v>2500</v>
      </c>
      <c r="S503" s="58"/>
    </row>
    <row r="504" spans="1:19" ht="27.75" customHeight="1" thickBot="1">
      <c r="A504" s="308"/>
      <c r="B504" s="280"/>
      <c r="C504" s="277" t="s">
        <v>23</v>
      </c>
      <c r="D504" s="233"/>
      <c r="E504" s="59">
        <f>ROUND(E505,0)</f>
        <v>0</v>
      </c>
      <c r="F504" s="60">
        <f>ROUND(F505,0)</f>
        <v>0</v>
      </c>
      <c r="G504" s="60">
        <f>ROUND(G505,0)</f>
        <v>0</v>
      </c>
      <c r="H504" s="61">
        <f>ROUND(H505,0)</f>
        <v>0</v>
      </c>
      <c r="I504" s="264"/>
      <c r="J504" s="45">
        <f aca="true" t="shared" si="86" ref="J504:R504">ROUND(J505,0)</f>
        <v>0</v>
      </c>
      <c r="K504" s="45">
        <f t="shared" si="86"/>
        <v>0</v>
      </c>
      <c r="L504" s="45">
        <f t="shared" si="86"/>
        <v>0</v>
      </c>
      <c r="M504" s="45">
        <f t="shared" si="86"/>
        <v>0</v>
      </c>
      <c r="N504" s="45">
        <f t="shared" si="86"/>
        <v>0</v>
      </c>
      <c r="O504" s="45">
        <f t="shared" si="86"/>
        <v>0</v>
      </c>
      <c r="P504" s="45">
        <f t="shared" si="86"/>
        <v>0</v>
      </c>
      <c r="Q504" s="62">
        <f t="shared" si="86"/>
        <v>0</v>
      </c>
      <c r="R504" s="63">
        <f t="shared" si="86"/>
        <v>0</v>
      </c>
      <c r="S504" s="64"/>
    </row>
    <row r="505" spans="1:18" ht="18" customHeight="1" thickBot="1" thickTop="1">
      <c r="A505" s="309"/>
      <c r="B505" s="281"/>
      <c r="C505" s="278"/>
      <c r="D505" s="46">
        <f>ROUNDDOWN((E505*E503+F505*F503+G505*G503+H505*H503)/SUM(E503:H503),1)</f>
        <v>0</v>
      </c>
      <c r="E505" s="65">
        <f>ROUNDDOWN((E495*E494+E498*E497+E501*E500)/E503,1)</f>
        <v>0</v>
      </c>
      <c r="F505" s="65">
        <f>ROUNDDOWN((F495*F494+F498*F497+F501*F500)/F503,1)</f>
        <v>0</v>
      </c>
      <c r="G505" s="65">
        <f>ROUNDDOWN((G495*G494+G498*G497+G501*G500)/G503,1)</f>
        <v>0</v>
      </c>
      <c r="H505" s="65">
        <f>ROUNDDOWN((H495*H494+H498*H497+H501*H500)/H503,1)</f>
        <v>0</v>
      </c>
      <c r="I505" s="66"/>
      <c r="J505" s="65">
        <f aca="true" t="shared" si="87" ref="J505:R505">ROUNDDOWN((J495*J494+J498*J497+J501*J500)/J503,1)</f>
        <v>0</v>
      </c>
      <c r="K505" s="65">
        <f t="shared" si="87"/>
        <v>0</v>
      </c>
      <c r="L505" s="65">
        <f t="shared" si="87"/>
        <v>0</v>
      </c>
      <c r="M505" s="65">
        <f t="shared" si="87"/>
        <v>0</v>
      </c>
      <c r="N505" s="65">
        <f t="shared" si="87"/>
        <v>0</v>
      </c>
      <c r="O505" s="65">
        <f t="shared" si="87"/>
        <v>0</v>
      </c>
      <c r="P505" s="65">
        <f t="shared" si="87"/>
        <v>0</v>
      </c>
      <c r="Q505" s="67">
        <f t="shared" si="87"/>
        <v>0</v>
      </c>
      <c r="R505" s="68">
        <f t="shared" si="87"/>
        <v>0</v>
      </c>
    </row>
    <row r="506" spans="5:18" ht="16.5" thickBot="1" thickTop="1"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</row>
    <row r="507" spans="1:19" ht="29.25" customHeight="1" thickTop="1">
      <c r="A507" s="307">
        <v>30</v>
      </c>
      <c r="B507" s="329" t="s">
        <v>70</v>
      </c>
      <c r="C507" s="305"/>
      <c r="D507" s="229" t="s">
        <v>13</v>
      </c>
      <c r="E507" s="247"/>
      <c r="F507" s="248"/>
      <c r="G507" s="248"/>
      <c r="H507" s="249"/>
      <c r="I507" s="236" t="s">
        <v>12</v>
      </c>
      <c r="J507" s="260"/>
      <c r="K507" s="261"/>
      <c r="L507" s="261"/>
      <c r="M507" s="261"/>
      <c r="N507" s="261"/>
      <c r="O507" s="261"/>
      <c r="P507" s="261"/>
      <c r="Q507" s="262"/>
      <c r="R507" s="254" t="s">
        <v>14</v>
      </c>
      <c r="S507" s="252" t="s">
        <v>53</v>
      </c>
    </row>
    <row r="508" spans="1:20" s="35" customFormat="1" ht="27.75" customHeight="1">
      <c r="A508" s="308"/>
      <c r="B508" s="330" t="s">
        <v>71</v>
      </c>
      <c r="C508" s="272"/>
      <c r="D508" s="230"/>
      <c r="E508" s="250" t="s">
        <v>16</v>
      </c>
      <c r="F508" s="250" t="s">
        <v>17</v>
      </c>
      <c r="G508" s="250" t="s">
        <v>18</v>
      </c>
      <c r="H508" s="257" t="s">
        <v>19</v>
      </c>
      <c r="I508" s="237"/>
      <c r="J508" s="250" t="s">
        <v>4</v>
      </c>
      <c r="K508" s="250" t="s">
        <v>5</v>
      </c>
      <c r="L508" s="250" t="s">
        <v>6</v>
      </c>
      <c r="M508" s="250" t="s">
        <v>7</v>
      </c>
      <c r="N508" s="250" t="s">
        <v>8</v>
      </c>
      <c r="O508" s="250" t="s">
        <v>9</v>
      </c>
      <c r="P508" s="250" t="s">
        <v>10</v>
      </c>
      <c r="Q508" s="257" t="s">
        <v>11</v>
      </c>
      <c r="R508" s="255"/>
      <c r="S508" s="253"/>
      <c r="T508" s="34"/>
    </row>
    <row r="509" spans="1:20" s="35" customFormat="1" ht="48" customHeight="1">
      <c r="A509" s="308"/>
      <c r="B509" s="330" t="s">
        <v>72</v>
      </c>
      <c r="C509" s="272"/>
      <c r="D509" s="230"/>
      <c r="E509" s="275"/>
      <c r="F509" s="275"/>
      <c r="G509" s="275"/>
      <c r="H509" s="276"/>
      <c r="I509" s="237"/>
      <c r="J509" s="251"/>
      <c r="K509" s="251"/>
      <c r="L509" s="251"/>
      <c r="M509" s="251"/>
      <c r="N509" s="251"/>
      <c r="O509" s="251"/>
      <c r="P509" s="251"/>
      <c r="Q509" s="258"/>
      <c r="R509" s="255"/>
      <c r="S509" s="253"/>
      <c r="T509" s="34"/>
    </row>
    <row r="510" spans="1:19" s="38" customFormat="1" ht="28.5" customHeight="1" thickBot="1">
      <c r="A510" s="308"/>
      <c r="B510" s="331" t="s">
        <v>73</v>
      </c>
      <c r="C510" s="274"/>
      <c r="D510" s="231"/>
      <c r="E510" s="36" t="s">
        <v>0</v>
      </c>
      <c r="F510" s="36" t="s">
        <v>1</v>
      </c>
      <c r="G510" s="36" t="s">
        <v>2</v>
      </c>
      <c r="H510" s="37" t="s">
        <v>3</v>
      </c>
      <c r="I510" s="238"/>
      <c r="J510" s="36">
        <v>1</v>
      </c>
      <c r="K510" s="36">
        <v>2</v>
      </c>
      <c r="L510" s="36">
        <v>3</v>
      </c>
      <c r="M510" s="36">
        <v>4</v>
      </c>
      <c r="N510" s="36">
        <v>5</v>
      </c>
      <c r="O510" s="36">
        <v>6</v>
      </c>
      <c r="P510" s="36">
        <v>7</v>
      </c>
      <c r="Q510" s="37">
        <v>8</v>
      </c>
      <c r="R510" s="256"/>
      <c r="S510" s="253"/>
    </row>
    <row r="511" spans="1:20" s="44" customFormat="1" ht="17.25" customHeight="1" thickTop="1">
      <c r="A511" s="308"/>
      <c r="B511" s="268" t="s">
        <v>15</v>
      </c>
      <c r="C511" s="39" t="s">
        <v>22</v>
      </c>
      <c r="D511" s="232">
        <f>IF(ISERROR(ROUND(D513,0)),"-",ROUND(D513,0))</f>
        <v>0</v>
      </c>
      <c r="E511" s="40">
        <f>IF(S511&gt;0,0,$E$9)</f>
        <v>25</v>
      </c>
      <c r="F511" s="40">
        <f>IF(S511&gt;0,0,$F$9)</f>
        <v>25</v>
      </c>
      <c r="G511" s="40">
        <f>IF(S511&gt;0,0,$G$9)</f>
        <v>25</v>
      </c>
      <c r="H511" s="40">
        <f>IF(S511&gt;0,0,$H$9)</f>
        <v>25</v>
      </c>
      <c r="I511" s="243">
        <f>IF(ISERROR(ROUND(I513,0)),"-",ROUND(I513,0))</f>
        <v>0</v>
      </c>
      <c r="J511" s="40">
        <f>IF(S511&gt;0,0,$J$9)</f>
        <v>66</v>
      </c>
      <c r="K511" s="41">
        <f>IF(S511&gt;0,0,$K$9)</f>
        <v>240</v>
      </c>
      <c r="L511" s="41">
        <f>IF(S511&gt;0,0,$L$9)</f>
        <v>66</v>
      </c>
      <c r="M511" s="41">
        <f>IF(S511&gt;0,0,$M$9)</f>
        <v>26</v>
      </c>
      <c r="N511" s="41">
        <f>IF(S511&gt;0,0,$N$9)</f>
        <v>100</v>
      </c>
      <c r="O511" s="41">
        <f>IF(S511&gt;0,0,$O$9)</f>
        <v>53</v>
      </c>
      <c r="P511" s="41">
        <f>IF(S511&gt;0,0,$P$9)</f>
        <v>80</v>
      </c>
      <c r="Q511" s="42">
        <f>IF(S511&gt;0,0,$Q$9)</f>
        <v>66</v>
      </c>
      <c r="R511" s="43">
        <f>IF(S511&gt;0,0,$R$9)</f>
        <v>833</v>
      </c>
      <c r="S511" s="221"/>
      <c r="T511" s="44" t="s">
        <v>35</v>
      </c>
    </row>
    <row r="512" spans="1:19" ht="9" customHeight="1" thickBot="1">
      <c r="A512" s="308"/>
      <c r="B512" s="269"/>
      <c r="C512" s="266" t="s">
        <v>23</v>
      </c>
      <c r="D512" s="233"/>
      <c r="E512" s="239"/>
      <c r="F512" s="225"/>
      <c r="G512" s="225"/>
      <c r="H512" s="234"/>
      <c r="I512" s="244"/>
      <c r="J512" s="239"/>
      <c r="K512" s="225"/>
      <c r="L512" s="225"/>
      <c r="M512" s="225"/>
      <c r="N512" s="225"/>
      <c r="O512" s="225"/>
      <c r="P512" s="225"/>
      <c r="Q512" s="227"/>
      <c r="R512" s="241"/>
      <c r="S512" s="222"/>
    </row>
    <row r="513" spans="1:19" ht="18.75" customHeight="1" thickBot="1" thickTop="1">
      <c r="A513" s="308"/>
      <c r="B513" s="270"/>
      <c r="C513" s="267"/>
      <c r="D513" s="46">
        <f>IF($S511&gt;0,0,ROUNDDOWN(IF(E512,E512*E511/SUM(E511:H511))+IF(F512,F512*F511/SUM(E511:H511))+IF(G512,G512*G511/SUM(E511:H511))+IF(H512,H512*H511/SUM(E511:H511)),1))</f>
        <v>0</v>
      </c>
      <c r="E513" s="240"/>
      <c r="F513" s="226"/>
      <c r="G513" s="226"/>
      <c r="H513" s="235"/>
      <c r="I513" s="47">
        <f>IF($S511&gt;0,0,(ROUNDDOWN(IF(J512,J512*J511/SUM(J511:Q511))+IF(K512,K512*K511/SUM(J511:Q511))+IF(L512,L512*L511/SUM(J511:Q511))+IF(M512,M512*M511/SUM(J511:Q511))+IF(N512,N512*N511/SUM(J511:Q511))+IF(O512,O512*O511/SUM(J511:Q511))+IF(P512,P512*P511/SUM(J511:Q511))+IF(Q512,Q512*Q511/SUM(J511:Q511)),1)))</f>
        <v>0</v>
      </c>
      <c r="J513" s="240"/>
      <c r="K513" s="226"/>
      <c r="L513" s="226"/>
      <c r="M513" s="226"/>
      <c r="N513" s="226"/>
      <c r="O513" s="226"/>
      <c r="P513" s="226"/>
      <c r="Q513" s="246"/>
      <c r="R513" s="259"/>
      <c r="S513" s="223"/>
    </row>
    <row r="514" spans="1:19" ht="15.75" customHeight="1" thickTop="1">
      <c r="A514" s="308"/>
      <c r="B514" s="268" t="s">
        <v>29</v>
      </c>
      <c r="C514" s="39" t="s">
        <v>22</v>
      </c>
      <c r="D514" s="232">
        <f>IF(ISERROR(ROUND(D516,0)),"-",ROUND(D516,0))</f>
        <v>0</v>
      </c>
      <c r="E514" s="48">
        <f>IF(S514&gt;0,0,$E$10)</f>
        <v>25</v>
      </c>
      <c r="F514" s="49">
        <f>IF(S514&gt;0,0,$F$10)</f>
        <v>25</v>
      </c>
      <c r="G514" s="49">
        <f>IF(S514&gt;0,0,$G$10)</f>
        <v>25</v>
      </c>
      <c r="H514" s="50">
        <f>IF(S514&gt;0,0,$H$10)</f>
        <v>25</v>
      </c>
      <c r="I514" s="243">
        <f>IF(ISERROR(ROUND(I516,0)),"-",ROUND(I516,0))</f>
        <v>0</v>
      </c>
      <c r="J514" s="41">
        <f>IF(S514&gt;0,0,$J$10)</f>
        <v>67</v>
      </c>
      <c r="K514" s="41">
        <f>IF(S514&gt;0,0,$K$10)</f>
        <v>240</v>
      </c>
      <c r="L514" s="41">
        <f>IF(S514&gt;0,0,$L$10)</f>
        <v>67</v>
      </c>
      <c r="M514" s="41">
        <f>IF(S514&gt;0,0,$M$10)</f>
        <v>27</v>
      </c>
      <c r="N514" s="41">
        <f>IF(S514&gt;0,0,$N$10)</f>
        <v>100</v>
      </c>
      <c r="O514" s="41">
        <f>IF(S514&gt;0,0,$O$10)</f>
        <v>53</v>
      </c>
      <c r="P514" s="41">
        <f>IF(S514&gt;0,0,$P$10)</f>
        <v>80</v>
      </c>
      <c r="Q514" s="41">
        <f>IF(S514&gt;0,0,$Q$10)</f>
        <v>67</v>
      </c>
      <c r="R514" s="43">
        <f>IF(S514&gt;0,0,$R$10)</f>
        <v>833</v>
      </c>
      <c r="S514" s="221"/>
    </row>
    <row r="515" spans="1:19" ht="11.25" customHeight="1" thickBot="1">
      <c r="A515" s="308"/>
      <c r="B515" s="269"/>
      <c r="C515" s="266" t="s">
        <v>23</v>
      </c>
      <c r="D515" s="233"/>
      <c r="E515" s="239"/>
      <c r="F515" s="225"/>
      <c r="G515" s="225"/>
      <c r="H515" s="234"/>
      <c r="I515" s="244"/>
      <c r="J515" s="239"/>
      <c r="K515" s="225"/>
      <c r="L515" s="225"/>
      <c r="M515" s="225"/>
      <c r="N515" s="225"/>
      <c r="O515" s="225"/>
      <c r="P515" s="225"/>
      <c r="Q515" s="227"/>
      <c r="R515" s="241"/>
      <c r="S515" s="222"/>
    </row>
    <row r="516" spans="1:19" ht="15" customHeight="1" thickBot="1" thickTop="1">
      <c r="A516" s="308"/>
      <c r="B516" s="270"/>
      <c r="C516" s="267"/>
      <c r="D516" s="46">
        <f>ROUNDDOWN(IF(E515,E515*E514/SUM(E514:H514))+IF(F515,F515*F514/SUM(E514:H514))+IF(G515,G515*G514/SUM(E514:H514))+IF(H515,H515*H514/SUM(E514:H514)),1)</f>
        <v>0</v>
      </c>
      <c r="E516" s="240"/>
      <c r="F516" s="226"/>
      <c r="G516" s="226"/>
      <c r="H516" s="235"/>
      <c r="I516" s="47">
        <f>ROUNDDOWN(IF(J515,J515*J514/SUM(J514:Q514))+IF(K515,K515*K514/SUM(J514:Q514))+IF(L515,L515*L514/SUM(J514:Q514))+IF(M515,M515*M514/SUM(J514:Q514))+IF(N515,N515*N514/SUM(J514:Q514))+IF(O515,O515*O514/SUM(J514:Q514))+IF(P515,P515*P514/SUM(J514:Q514))+IF(Q515,Q515*Q514/SUM(J514:Q514)),1)</f>
        <v>0</v>
      </c>
      <c r="J516" s="240"/>
      <c r="K516" s="226"/>
      <c r="L516" s="226"/>
      <c r="M516" s="226"/>
      <c r="N516" s="226"/>
      <c r="O516" s="226"/>
      <c r="P516" s="226"/>
      <c r="Q516" s="246"/>
      <c r="R516" s="259"/>
      <c r="S516" s="224"/>
    </row>
    <row r="517" spans="1:19" ht="18" customHeight="1" thickTop="1">
      <c r="A517" s="308"/>
      <c r="B517" s="268" t="s">
        <v>30</v>
      </c>
      <c r="C517" s="39" t="s">
        <v>22</v>
      </c>
      <c r="D517" s="232">
        <f>IF(ISERROR(ROUND(D519,0)),"-",ROUND(D519,0))</f>
        <v>0</v>
      </c>
      <c r="E517" s="48">
        <f>$E$11</f>
        <v>25</v>
      </c>
      <c r="F517" s="49">
        <f>$F$11</f>
        <v>25</v>
      </c>
      <c r="G517" s="49">
        <f>$G$11</f>
        <v>25</v>
      </c>
      <c r="H517" s="50">
        <f>$H$11</f>
        <v>25</v>
      </c>
      <c r="I517" s="243">
        <f>IF(ISERROR(ROUND(I519,0)),"-",ROUND(I519,0))</f>
        <v>0</v>
      </c>
      <c r="J517" s="40">
        <f>$J$11</f>
        <v>67</v>
      </c>
      <c r="K517" s="40">
        <f>$K$11</f>
        <v>240</v>
      </c>
      <c r="L517" s="40">
        <f>$L$11</f>
        <v>67</v>
      </c>
      <c r="M517" s="40">
        <f>$M$11</f>
        <v>27</v>
      </c>
      <c r="N517" s="40">
        <f>$N$11</f>
        <v>100</v>
      </c>
      <c r="O517" s="40">
        <f>$O$11</f>
        <v>54</v>
      </c>
      <c r="P517" s="40">
        <f>$P$11</f>
        <v>80</v>
      </c>
      <c r="Q517" s="51">
        <f>$Q$11</f>
        <v>67</v>
      </c>
      <c r="R517" s="43">
        <f>$R$11</f>
        <v>834</v>
      </c>
      <c r="S517" s="52"/>
    </row>
    <row r="518" spans="1:19" ht="8.25" customHeight="1" thickBot="1">
      <c r="A518" s="308"/>
      <c r="B518" s="269"/>
      <c r="C518" s="266" t="s">
        <v>23</v>
      </c>
      <c r="D518" s="233"/>
      <c r="E518" s="239"/>
      <c r="F518" s="225"/>
      <c r="G518" s="225"/>
      <c r="H518" s="234"/>
      <c r="I518" s="244"/>
      <c r="J518" s="239"/>
      <c r="K518" s="225"/>
      <c r="L518" s="225"/>
      <c r="M518" s="225"/>
      <c r="N518" s="225"/>
      <c r="O518" s="225"/>
      <c r="P518" s="225"/>
      <c r="Q518" s="227"/>
      <c r="R518" s="241"/>
      <c r="S518" s="52"/>
    </row>
    <row r="519" spans="1:19" ht="18.75" customHeight="1" thickBot="1" thickTop="1">
      <c r="A519" s="308"/>
      <c r="B519" s="270"/>
      <c r="C519" s="267"/>
      <c r="D519" s="46">
        <f>ROUNDDOWN(IF(E518,E518*E517/SUM(E517:H517))+IF(F518,F518*F517/SUM(E517:H517))+IF(G518,G518*G517/SUM(E517:H517))+IF(H518,H518*H517/SUM(E517:H517)),1)</f>
        <v>0</v>
      </c>
      <c r="E519" s="240"/>
      <c r="F519" s="226"/>
      <c r="G519" s="226"/>
      <c r="H519" s="235"/>
      <c r="I519" s="47">
        <f>ROUNDDOWN(IF(J518,J518*J517/SUM(J517:Q517))+IF(K518,K518*K517/SUM(J517:Q517))+IF(L518,L518*L517/SUM(J517:Q517))+IF(M518,M518*M517/SUM(J517:Q517))+IF(N518,N518*N517/SUM(J517:Q517))+IF(O518,O518*O517/SUM(J517:Q517))+IF(P518,P518*P517/SUM(J517:Q517))+IF(Q518,Q518*Q517/SUM(J517:Q517)),1)</f>
        <v>0</v>
      </c>
      <c r="J519" s="265"/>
      <c r="K519" s="245"/>
      <c r="L519" s="245"/>
      <c r="M519" s="245"/>
      <c r="N519" s="245"/>
      <c r="O519" s="245"/>
      <c r="P519" s="245"/>
      <c r="Q519" s="228"/>
      <c r="R519" s="242"/>
      <c r="S519" s="52"/>
    </row>
    <row r="520" spans="1:19" ht="18" customHeight="1" thickTop="1">
      <c r="A520" s="308"/>
      <c r="B520" s="279" t="s">
        <v>21</v>
      </c>
      <c r="C520" s="53" t="s">
        <v>22</v>
      </c>
      <c r="D520" s="232">
        <f>ROUND(D522,0)</f>
        <v>0</v>
      </c>
      <c r="E520" s="54">
        <f>E511+E514+E517</f>
        <v>75</v>
      </c>
      <c r="F520" s="55">
        <f>F511+F514+F517</f>
        <v>75</v>
      </c>
      <c r="G520" s="55">
        <f>G511+G514+G517</f>
        <v>75</v>
      </c>
      <c r="H520" s="56">
        <f>H511+H514+H517</f>
        <v>75</v>
      </c>
      <c r="I520" s="263"/>
      <c r="J520" s="54">
        <f aca="true" t="shared" si="88" ref="J520:R520">J511+J514+J517</f>
        <v>200</v>
      </c>
      <c r="K520" s="55">
        <f t="shared" si="88"/>
        <v>720</v>
      </c>
      <c r="L520" s="55">
        <f t="shared" si="88"/>
        <v>200</v>
      </c>
      <c r="M520" s="55">
        <f t="shared" si="88"/>
        <v>80</v>
      </c>
      <c r="N520" s="55">
        <f t="shared" si="88"/>
        <v>300</v>
      </c>
      <c r="O520" s="55">
        <f t="shared" si="88"/>
        <v>160</v>
      </c>
      <c r="P520" s="55">
        <f t="shared" si="88"/>
        <v>240</v>
      </c>
      <c r="Q520" s="56">
        <f t="shared" si="88"/>
        <v>200</v>
      </c>
      <c r="R520" s="57">
        <f t="shared" si="88"/>
        <v>2500</v>
      </c>
      <c r="S520" s="58"/>
    </row>
    <row r="521" spans="1:19" ht="27.75" customHeight="1" thickBot="1">
      <c r="A521" s="308"/>
      <c r="B521" s="280"/>
      <c r="C521" s="277" t="s">
        <v>23</v>
      </c>
      <c r="D521" s="233"/>
      <c r="E521" s="59">
        <f>ROUND(E522,0)</f>
        <v>0</v>
      </c>
      <c r="F521" s="60">
        <f>ROUND(F522,0)</f>
        <v>0</v>
      </c>
      <c r="G521" s="60">
        <f>ROUND(G522,0)</f>
        <v>0</v>
      </c>
      <c r="H521" s="61">
        <f>ROUND(H522,0)</f>
        <v>0</v>
      </c>
      <c r="I521" s="264"/>
      <c r="J521" s="45">
        <f aca="true" t="shared" si="89" ref="J521:R521">ROUND(J522,0)</f>
        <v>0</v>
      </c>
      <c r="K521" s="45">
        <f t="shared" si="89"/>
        <v>0</v>
      </c>
      <c r="L521" s="45">
        <f t="shared" si="89"/>
        <v>0</v>
      </c>
      <c r="M521" s="45">
        <f t="shared" si="89"/>
        <v>0</v>
      </c>
      <c r="N521" s="45">
        <f t="shared" si="89"/>
        <v>0</v>
      </c>
      <c r="O521" s="45">
        <f t="shared" si="89"/>
        <v>0</v>
      </c>
      <c r="P521" s="45">
        <f t="shared" si="89"/>
        <v>0</v>
      </c>
      <c r="Q521" s="62">
        <f t="shared" si="89"/>
        <v>0</v>
      </c>
      <c r="R521" s="63">
        <f t="shared" si="89"/>
        <v>0</v>
      </c>
      <c r="S521" s="64"/>
    </row>
    <row r="522" spans="1:18" ht="18" customHeight="1" thickBot="1" thickTop="1">
      <c r="A522" s="309"/>
      <c r="B522" s="281"/>
      <c r="C522" s="278"/>
      <c r="D522" s="46">
        <f>ROUNDDOWN((E522*E520+F522*F520+G522*G520+H522*H520)/SUM(E520:H520),1)</f>
        <v>0</v>
      </c>
      <c r="E522" s="65">
        <f>ROUNDDOWN((E512*E511+E515*E514+E518*E517)/E520,1)</f>
        <v>0</v>
      </c>
      <c r="F522" s="65">
        <f>ROUNDDOWN((F512*F511+F515*F514+F518*F517)/F520,1)</f>
        <v>0</v>
      </c>
      <c r="G522" s="65">
        <f>ROUNDDOWN((G512*G511+G515*G514+G518*G517)/G520,1)</f>
        <v>0</v>
      </c>
      <c r="H522" s="65">
        <f>ROUNDDOWN((H512*H511+H515*H514+H518*H517)/H520,1)</f>
        <v>0</v>
      </c>
      <c r="I522" s="66"/>
      <c r="J522" s="65">
        <f aca="true" t="shared" si="90" ref="J522:R522">ROUNDDOWN((J512*J511+J515*J514+J518*J517)/J520,1)</f>
        <v>0</v>
      </c>
      <c r="K522" s="65">
        <f t="shared" si="90"/>
        <v>0</v>
      </c>
      <c r="L522" s="65">
        <f t="shared" si="90"/>
        <v>0</v>
      </c>
      <c r="M522" s="65">
        <f t="shared" si="90"/>
        <v>0</v>
      </c>
      <c r="N522" s="65">
        <f t="shared" si="90"/>
        <v>0</v>
      </c>
      <c r="O522" s="65">
        <f t="shared" si="90"/>
        <v>0</v>
      </c>
      <c r="P522" s="65">
        <f t="shared" si="90"/>
        <v>0</v>
      </c>
      <c r="Q522" s="67">
        <f t="shared" si="90"/>
        <v>0</v>
      </c>
      <c r="R522" s="68">
        <f t="shared" si="90"/>
        <v>0</v>
      </c>
    </row>
    <row r="523" spans="5:18" ht="16.5" thickBot="1" thickTop="1"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</row>
    <row r="524" spans="1:19" ht="29.25" customHeight="1" thickTop="1">
      <c r="A524" s="307">
        <v>31</v>
      </c>
      <c r="B524" s="329" t="s">
        <v>70</v>
      </c>
      <c r="C524" s="305"/>
      <c r="D524" s="229" t="s">
        <v>13</v>
      </c>
      <c r="E524" s="247"/>
      <c r="F524" s="248"/>
      <c r="G524" s="248"/>
      <c r="H524" s="249"/>
      <c r="I524" s="236" t="s">
        <v>12</v>
      </c>
      <c r="J524" s="260"/>
      <c r="K524" s="261"/>
      <c r="L524" s="261"/>
      <c r="M524" s="261"/>
      <c r="N524" s="261"/>
      <c r="O524" s="261"/>
      <c r="P524" s="261"/>
      <c r="Q524" s="262"/>
      <c r="R524" s="254" t="s">
        <v>14</v>
      </c>
      <c r="S524" s="252" t="s">
        <v>53</v>
      </c>
    </row>
    <row r="525" spans="1:20" s="35" customFormat="1" ht="27.75" customHeight="1">
      <c r="A525" s="308"/>
      <c r="B525" s="330" t="s">
        <v>71</v>
      </c>
      <c r="C525" s="272"/>
      <c r="D525" s="230"/>
      <c r="E525" s="250" t="s">
        <v>16</v>
      </c>
      <c r="F525" s="250" t="s">
        <v>17</v>
      </c>
      <c r="G525" s="250" t="s">
        <v>18</v>
      </c>
      <c r="H525" s="257" t="s">
        <v>19</v>
      </c>
      <c r="I525" s="237"/>
      <c r="J525" s="250" t="s">
        <v>4</v>
      </c>
      <c r="K525" s="250" t="s">
        <v>5</v>
      </c>
      <c r="L525" s="250" t="s">
        <v>6</v>
      </c>
      <c r="M525" s="250" t="s">
        <v>7</v>
      </c>
      <c r="N525" s="250" t="s">
        <v>8</v>
      </c>
      <c r="O525" s="250" t="s">
        <v>9</v>
      </c>
      <c r="P525" s="250" t="s">
        <v>10</v>
      </c>
      <c r="Q525" s="257" t="s">
        <v>11</v>
      </c>
      <c r="R525" s="255"/>
      <c r="S525" s="253"/>
      <c r="T525" s="34"/>
    </row>
    <row r="526" spans="1:20" s="35" customFormat="1" ht="48" customHeight="1">
      <c r="A526" s="308"/>
      <c r="B526" s="330" t="s">
        <v>72</v>
      </c>
      <c r="C526" s="272"/>
      <c r="D526" s="230"/>
      <c r="E526" s="275"/>
      <c r="F526" s="275"/>
      <c r="G526" s="275"/>
      <c r="H526" s="276"/>
      <c r="I526" s="237"/>
      <c r="J526" s="251"/>
      <c r="K526" s="251"/>
      <c r="L526" s="251"/>
      <c r="M526" s="251"/>
      <c r="N526" s="251"/>
      <c r="O526" s="251"/>
      <c r="P526" s="251"/>
      <c r="Q526" s="258"/>
      <c r="R526" s="255"/>
      <c r="S526" s="253"/>
      <c r="T526" s="34"/>
    </row>
    <row r="527" spans="1:19" s="38" customFormat="1" ht="28.5" customHeight="1" thickBot="1">
      <c r="A527" s="308"/>
      <c r="B527" s="331" t="s">
        <v>73</v>
      </c>
      <c r="C527" s="274"/>
      <c r="D527" s="231"/>
      <c r="E527" s="36" t="s">
        <v>0</v>
      </c>
      <c r="F527" s="36" t="s">
        <v>1</v>
      </c>
      <c r="G527" s="36" t="s">
        <v>2</v>
      </c>
      <c r="H527" s="37" t="s">
        <v>3</v>
      </c>
      <c r="I527" s="238"/>
      <c r="J527" s="36">
        <v>1</v>
      </c>
      <c r="K527" s="36">
        <v>2</v>
      </c>
      <c r="L527" s="36">
        <v>3</v>
      </c>
      <c r="M527" s="36">
        <v>4</v>
      </c>
      <c r="N527" s="36">
        <v>5</v>
      </c>
      <c r="O527" s="36">
        <v>6</v>
      </c>
      <c r="P527" s="36">
        <v>7</v>
      </c>
      <c r="Q527" s="37">
        <v>8</v>
      </c>
      <c r="R527" s="256"/>
      <c r="S527" s="253"/>
    </row>
    <row r="528" spans="1:20" s="44" customFormat="1" ht="17.25" customHeight="1" thickTop="1">
      <c r="A528" s="308"/>
      <c r="B528" s="268" t="s">
        <v>15</v>
      </c>
      <c r="C528" s="39" t="s">
        <v>22</v>
      </c>
      <c r="D528" s="232">
        <f>IF(ISERROR(ROUND(D530,0)),"-",ROUND(D530,0))</f>
        <v>0</v>
      </c>
      <c r="E528" s="40">
        <f>IF(S528&gt;0,0,$E$9)</f>
        <v>25</v>
      </c>
      <c r="F528" s="40">
        <f>IF(S528&gt;0,0,$F$9)</f>
        <v>25</v>
      </c>
      <c r="G528" s="40">
        <f>IF(S528&gt;0,0,$G$9)</f>
        <v>25</v>
      </c>
      <c r="H528" s="40">
        <f>IF(S528&gt;0,0,$H$9)</f>
        <v>25</v>
      </c>
      <c r="I528" s="243">
        <f>IF(ISERROR(ROUND(I530,0)),"-",ROUND(I530,0))</f>
        <v>0</v>
      </c>
      <c r="J528" s="40">
        <f>IF(S528&gt;0,0,$J$9)</f>
        <v>66</v>
      </c>
      <c r="K528" s="41">
        <f>IF(S528&gt;0,0,$K$9)</f>
        <v>240</v>
      </c>
      <c r="L528" s="41">
        <f>IF(S528&gt;0,0,$L$9)</f>
        <v>66</v>
      </c>
      <c r="M528" s="41">
        <f>IF(S528&gt;0,0,$M$9)</f>
        <v>26</v>
      </c>
      <c r="N528" s="41">
        <f>IF(S528&gt;0,0,$N$9)</f>
        <v>100</v>
      </c>
      <c r="O528" s="41">
        <f>IF(S528&gt;0,0,$O$9)</f>
        <v>53</v>
      </c>
      <c r="P528" s="41">
        <f>IF(S528&gt;0,0,$P$9)</f>
        <v>80</v>
      </c>
      <c r="Q528" s="42">
        <f>IF(S528&gt;0,0,$Q$9)</f>
        <v>66</v>
      </c>
      <c r="R528" s="43">
        <f>IF(S528&gt;0,0,$R$9)</f>
        <v>833</v>
      </c>
      <c r="S528" s="221"/>
      <c r="T528" s="44" t="s">
        <v>35</v>
      </c>
    </row>
    <row r="529" spans="1:19" ht="9" customHeight="1" thickBot="1">
      <c r="A529" s="308"/>
      <c r="B529" s="269"/>
      <c r="C529" s="266" t="s">
        <v>23</v>
      </c>
      <c r="D529" s="233"/>
      <c r="E529" s="239"/>
      <c r="F529" s="225"/>
      <c r="G529" s="225"/>
      <c r="H529" s="234"/>
      <c r="I529" s="244"/>
      <c r="J529" s="239"/>
      <c r="K529" s="225"/>
      <c r="L529" s="225"/>
      <c r="M529" s="225"/>
      <c r="N529" s="225"/>
      <c r="O529" s="225"/>
      <c r="P529" s="225"/>
      <c r="Q529" s="227"/>
      <c r="R529" s="241"/>
      <c r="S529" s="222"/>
    </row>
    <row r="530" spans="1:19" ht="18.75" customHeight="1" thickBot="1" thickTop="1">
      <c r="A530" s="308"/>
      <c r="B530" s="270"/>
      <c r="C530" s="267"/>
      <c r="D530" s="46">
        <f>IF($S528&gt;0,0,ROUNDDOWN(IF(E529,E529*E528/SUM(E528:H528))+IF(F529,F529*F528/SUM(E528:H528))+IF(G529,G529*G528/SUM(E528:H528))+IF(H529,H529*H528/SUM(E528:H528)),1))</f>
        <v>0</v>
      </c>
      <c r="E530" s="240"/>
      <c r="F530" s="226"/>
      <c r="G530" s="226"/>
      <c r="H530" s="235"/>
      <c r="I530" s="47">
        <f>IF($S528&gt;0,0,(ROUNDDOWN(IF(J529,J529*J528/SUM(J528:Q528))+IF(K529,K529*K528/SUM(J528:Q528))+IF(L529,L529*L528/SUM(J528:Q528))+IF(M529,M529*M528/SUM(J528:Q528))+IF(N529,N529*N528/SUM(J528:Q528))+IF(O529,O529*O528/SUM(J528:Q528))+IF(P529,P529*P528/SUM(J528:Q528))+IF(Q529,Q529*Q528/SUM(J528:Q528)),1)))</f>
        <v>0</v>
      </c>
      <c r="J530" s="240"/>
      <c r="K530" s="226"/>
      <c r="L530" s="226"/>
      <c r="M530" s="226"/>
      <c r="N530" s="226"/>
      <c r="O530" s="226"/>
      <c r="P530" s="226"/>
      <c r="Q530" s="246"/>
      <c r="R530" s="259"/>
      <c r="S530" s="223"/>
    </row>
    <row r="531" spans="1:19" ht="15.75" customHeight="1" thickTop="1">
      <c r="A531" s="308"/>
      <c r="B531" s="268" t="s">
        <v>29</v>
      </c>
      <c r="C531" s="39" t="s">
        <v>22</v>
      </c>
      <c r="D531" s="232">
        <f>IF(ISERROR(ROUND(D533,0)),"-",ROUND(D533,0))</f>
        <v>0</v>
      </c>
      <c r="E531" s="48">
        <f>IF(S531&gt;0,0,$E$10)</f>
        <v>25</v>
      </c>
      <c r="F531" s="49">
        <f>IF(S531&gt;0,0,$F$10)</f>
        <v>25</v>
      </c>
      <c r="G531" s="49">
        <f>IF(S531&gt;0,0,$G$10)</f>
        <v>25</v>
      </c>
      <c r="H531" s="50">
        <f>IF(S531&gt;0,0,$H$10)</f>
        <v>25</v>
      </c>
      <c r="I531" s="243">
        <f>IF(ISERROR(ROUND(I533,0)),"-",ROUND(I533,0))</f>
        <v>0</v>
      </c>
      <c r="J531" s="41">
        <f>IF(S531&gt;0,0,$J$10)</f>
        <v>67</v>
      </c>
      <c r="K531" s="41">
        <f>IF(S531&gt;0,0,$K$10)</f>
        <v>240</v>
      </c>
      <c r="L531" s="41">
        <f>IF(S531&gt;0,0,$L$10)</f>
        <v>67</v>
      </c>
      <c r="M531" s="41">
        <f>IF(S531&gt;0,0,$M$10)</f>
        <v>27</v>
      </c>
      <c r="N531" s="41">
        <f>IF(S531&gt;0,0,$N$10)</f>
        <v>100</v>
      </c>
      <c r="O531" s="41">
        <f>IF(S531&gt;0,0,$O$10)</f>
        <v>53</v>
      </c>
      <c r="P531" s="41">
        <f>IF(S531&gt;0,0,$P$10)</f>
        <v>80</v>
      </c>
      <c r="Q531" s="41">
        <f>IF(S531&gt;0,0,$Q$10)</f>
        <v>67</v>
      </c>
      <c r="R531" s="43">
        <f>IF(S531&gt;0,0,$R$10)</f>
        <v>833</v>
      </c>
      <c r="S531" s="221"/>
    </row>
    <row r="532" spans="1:19" ht="11.25" customHeight="1" thickBot="1">
      <c r="A532" s="308"/>
      <c r="B532" s="269"/>
      <c r="C532" s="266" t="s">
        <v>23</v>
      </c>
      <c r="D532" s="233"/>
      <c r="E532" s="239"/>
      <c r="F532" s="225"/>
      <c r="G532" s="225"/>
      <c r="H532" s="234"/>
      <c r="I532" s="244"/>
      <c r="J532" s="239"/>
      <c r="K532" s="225"/>
      <c r="L532" s="225"/>
      <c r="M532" s="225"/>
      <c r="N532" s="225"/>
      <c r="O532" s="225"/>
      <c r="P532" s="225"/>
      <c r="Q532" s="227"/>
      <c r="R532" s="241"/>
      <c r="S532" s="222"/>
    </row>
    <row r="533" spans="1:19" ht="15" customHeight="1" thickBot="1" thickTop="1">
      <c r="A533" s="308"/>
      <c r="B533" s="270"/>
      <c r="C533" s="267"/>
      <c r="D533" s="46">
        <f>ROUNDDOWN(IF(E532,E532*E531/SUM(E531:H531))+IF(F532,F532*F531/SUM(E531:H531))+IF(G532,G532*G531/SUM(E531:H531))+IF(H532,H532*H531/SUM(E531:H531)),1)</f>
        <v>0</v>
      </c>
      <c r="E533" s="240"/>
      <c r="F533" s="226"/>
      <c r="G533" s="226"/>
      <c r="H533" s="235"/>
      <c r="I533" s="47">
        <f>ROUNDDOWN(IF(J532,J532*J531/SUM(J531:Q531))+IF(K532,K532*K531/SUM(J531:Q531))+IF(L532,L532*L531/SUM(J531:Q531))+IF(M532,M532*M531/SUM(J531:Q531))+IF(N532,N532*N531/SUM(J531:Q531))+IF(O532,O532*O531/SUM(J531:Q531))+IF(P532,P532*P531/SUM(J531:Q531))+IF(Q532,Q532*Q531/SUM(J531:Q531)),1)</f>
        <v>0</v>
      </c>
      <c r="J533" s="240"/>
      <c r="K533" s="226"/>
      <c r="L533" s="226"/>
      <c r="M533" s="226"/>
      <c r="N533" s="226"/>
      <c r="O533" s="226"/>
      <c r="P533" s="226"/>
      <c r="Q533" s="246"/>
      <c r="R533" s="259"/>
      <c r="S533" s="224"/>
    </row>
    <row r="534" spans="1:19" ht="18" customHeight="1" thickTop="1">
      <c r="A534" s="308"/>
      <c r="B534" s="268" t="s">
        <v>30</v>
      </c>
      <c r="C534" s="39" t="s">
        <v>22</v>
      </c>
      <c r="D534" s="232">
        <f>IF(ISERROR(ROUND(D536,0)),"-",ROUND(D536,0))</f>
        <v>0</v>
      </c>
      <c r="E534" s="48">
        <f>$E$11</f>
        <v>25</v>
      </c>
      <c r="F534" s="49">
        <f>$F$11</f>
        <v>25</v>
      </c>
      <c r="G534" s="49">
        <f>$G$11</f>
        <v>25</v>
      </c>
      <c r="H534" s="50">
        <f>$H$11</f>
        <v>25</v>
      </c>
      <c r="I534" s="243">
        <f>IF(ISERROR(ROUND(I536,0)),"-",ROUND(I536,0))</f>
        <v>0</v>
      </c>
      <c r="J534" s="40">
        <f>$J$11</f>
        <v>67</v>
      </c>
      <c r="K534" s="40">
        <f>$K$11</f>
        <v>240</v>
      </c>
      <c r="L534" s="40">
        <f>$L$11</f>
        <v>67</v>
      </c>
      <c r="M534" s="40">
        <f>$M$11</f>
        <v>27</v>
      </c>
      <c r="N534" s="40">
        <f>$N$11</f>
        <v>100</v>
      </c>
      <c r="O534" s="40">
        <f>$O$11</f>
        <v>54</v>
      </c>
      <c r="P534" s="40">
        <f>$P$11</f>
        <v>80</v>
      </c>
      <c r="Q534" s="51">
        <f>$Q$11</f>
        <v>67</v>
      </c>
      <c r="R534" s="43">
        <f>$R$11</f>
        <v>834</v>
      </c>
      <c r="S534" s="52"/>
    </row>
    <row r="535" spans="1:19" ht="8.25" customHeight="1" thickBot="1">
      <c r="A535" s="308"/>
      <c r="B535" s="269"/>
      <c r="C535" s="266" t="s">
        <v>23</v>
      </c>
      <c r="D535" s="233"/>
      <c r="E535" s="239"/>
      <c r="F535" s="225"/>
      <c r="G535" s="225"/>
      <c r="H535" s="234"/>
      <c r="I535" s="244"/>
      <c r="J535" s="239"/>
      <c r="K535" s="225"/>
      <c r="L535" s="225"/>
      <c r="M535" s="225"/>
      <c r="N535" s="225"/>
      <c r="O535" s="225"/>
      <c r="P535" s="225"/>
      <c r="Q535" s="227"/>
      <c r="R535" s="241"/>
      <c r="S535" s="52"/>
    </row>
    <row r="536" spans="1:19" ht="18.75" customHeight="1" thickBot="1" thickTop="1">
      <c r="A536" s="308"/>
      <c r="B536" s="270"/>
      <c r="C536" s="267"/>
      <c r="D536" s="46">
        <f>ROUNDDOWN(IF(E535,E535*E534/SUM(E534:H534))+IF(F535,F535*F534/SUM(E534:H534))+IF(G535,G535*G534/SUM(E534:H534))+IF(H535,H535*H534/SUM(E534:H534)),1)</f>
        <v>0</v>
      </c>
      <c r="E536" s="240"/>
      <c r="F536" s="226"/>
      <c r="G536" s="226"/>
      <c r="H536" s="235"/>
      <c r="I536" s="47">
        <f>ROUNDDOWN(IF(J535,J535*J534/SUM(J534:Q534))+IF(K535,K535*K534/SUM(J534:Q534))+IF(L535,L535*L534/SUM(J534:Q534))+IF(M535,M535*M534/SUM(J534:Q534))+IF(N535,N535*N534/SUM(J534:Q534))+IF(O535,O535*O534/SUM(J534:Q534))+IF(P535,P535*P534/SUM(J534:Q534))+IF(Q535,Q535*Q534/SUM(J534:Q534)),1)</f>
        <v>0</v>
      </c>
      <c r="J536" s="265"/>
      <c r="K536" s="245"/>
      <c r="L536" s="245"/>
      <c r="M536" s="245"/>
      <c r="N536" s="245"/>
      <c r="O536" s="245"/>
      <c r="P536" s="245"/>
      <c r="Q536" s="228"/>
      <c r="R536" s="242"/>
      <c r="S536" s="52"/>
    </row>
    <row r="537" spans="1:19" ht="18" customHeight="1" thickTop="1">
      <c r="A537" s="308"/>
      <c r="B537" s="279" t="s">
        <v>21</v>
      </c>
      <c r="C537" s="53" t="s">
        <v>22</v>
      </c>
      <c r="D537" s="232">
        <f>ROUND(D539,0)</f>
        <v>0</v>
      </c>
      <c r="E537" s="54">
        <f>E528+E531+E534</f>
        <v>75</v>
      </c>
      <c r="F537" s="55">
        <f>F528+F531+F534</f>
        <v>75</v>
      </c>
      <c r="G537" s="55">
        <f>G528+G531+G534</f>
        <v>75</v>
      </c>
      <c r="H537" s="56">
        <f>H528+H531+H534</f>
        <v>75</v>
      </c>
      <c r="I537" s="263"/>
      <c r="J537" s="54">
        <f aca="true" t="shared" si="91" ref="J537:R537">J528+J531+J534</f>
        <v>200</v>
      </c>
      <c r="K537" s="55">
        <f t="shared" si="91"/>
        <v>720</v>
      </c>
      <c r="L537" s="55">
        <f t="shared" si="91"/>
        <v>200</v>
      </c>
      <c r="M537" s="55">
        <f t="shared" si="91"/>
        <v>80</v>
      </c>
      <c r="N537" s="55">
        <f t="shared" si="91"/>
        <v>300</v>
      </c>
      <c r="O537" s="55">
        <f t="shared" si="91"/>
        <v>160</v>
      </c>
      <c r="P537" s="55">
        <f t="shared" si="91"/>
        <v>240</v>
      </c>
      <c r="Q537" s="56">
        <f t="shared" si="91"/>
        <v>200</v>
      </c>
      <c r="R537" s="57">
        <f t="shared" si="91"/>
        <v>2500</v>
      </c>
      <c r="S537" s="58"/>
    </row>
    <row r="538" spans="1:19" ht="27.75" customHeight="1" thickBot="1">
      <c r="A538" s="308"/>
      <c r="B538" s="280"/>
      <c r="C538" s="277" t="s">
        <v>23</v>
      </c>
      <c r="D538" s="233"/>
      <c r="E538" s="59">
        <f>ROUND(E539,0)</f>
        <v>0</v>
      </c>
      <c r="F538" s="60">
        <f>ROUND(F539,0)</f>
        <v>0</v>
      </c>
      <c r="G538" s="60">
        <f>ROUND(G539,0)</f>
        <v>0</v>
      </c>
      <c r="H538" s="61">
        <f>ROUND(H539,0)</f>
        <v>0</v>
      </c>
      <c r="I538" s="264"/>
      <c r="J538" s="45">
        <f aca="true" t="shared" si="92" ref="J538:R538">ROUND(J539,0)</f>
        <v>0</v>
      </c>
      <c r="K538" s="45">
        <f t="shared" si="92"/>
        <v>0</v>
      </c>
      <c r="L538" s="45">
        <f t="shared" si="92"/>
        <v>0</v>
      </c>
      <c r="M538" s="45">
        <f t="shared" si="92"/>
        <v>0</v>
      </c>
      <c r="N538" s="45">
        <f t="shared" si="92"/>
        <v>0</v>
      </c>
      <c r="O538" s="45">
        <f t="shared" si="92"/>
        <v>0</v>
      </c>
      <c r="P538" s="45">
        <f t="shared" si="92"/>
        <v>0</v>
      </c>
      <c r="Q538" s="62">
        <f t="shared" si="92"/>
        <v>0</v>
      </c>
      <c r="R538" s="63">
        <f t="shared" si="92"/>
        <v>0</v>
      </c>
      <c r="S538" s="64"/>
    </row>
    <row r="539" spans="1:18" ht="18" customHeight="1" thickBot="1" thickTop="1">
      <c r="A539" s="309"/>
      <c r="B539" s="281"/>
      <c r="C539" s="278"/>
      <c r="D539" s="46">
        <f>ROUNDDOWN((E539*E537+F539*F537+G539*G537+H539*H537)/SUM(E537:H537),1)</f>
        <v>0</v>
      </c>
      <c r="E539" s="65">
        <f>ROUNDDOWN((E529*E528+E532*E531+E535*E534)/E537,1)</f>
        <v>0</v>
      </c>
      <c r="F539" s="65">
        <f>ROUNDDOWN((F529*F528+F532*F531+F535*F534)/F537,1)</f>
        <v>0</v>
      </c>
      <c r="G539" s="65">
        <f>ROUNDDOWN((G529*G528+G532*G531+G535*G534)/G537,1)</f>
        <v>0</v>
      </c>
      <c r="H539" s="65">
        <f>ROUNDDOWN((H529*H528+H532*H531+H535*H534)/H537,1)</f>
        <v>0</v>
      </c>
      <c r="I539" s="66"/>
      <c r="J539" s="65">
        <f aca="true" t="shared" si="93" ref="J539:R539">ROUNDDOWN((J529*J528+J532*J531+J535*J534)/J537,1)</f>
        <v>0</v>
      </c>
      <c r="K539" s="65">
        <f t="shared" si="93"/>
        <v>0</v>
      </c>
      <c r="L539" s="65">
        <f t="shared" si="93"/>
        <v>0</v>
      </c>
      <c r="M539" s="65">
        <f t="shared" si="93"/>
        <v>0</v>
      </c>
      <c r="N539" s="65">
        <f t="shared" si="93"/>
        <v>0</v>
      </c>
      <c r="O539" s="65">
        <f t="shared" si="93"/>
        <v>0</v>
      </c>
      <c r="P539" s="65">
        <f t="shared" si="93"/>
        <v>0</v>
      </c>
      <c r="Q539" s="67">
        <f t="shared" si="93"/>
        <v>0</v>
      </c>
      <c r="R539" s="68">
        <f t="shared" si="93"/>
        <v>0</v>
      </c>
    </row>
    <row r="540" spans="5:18" ht="16.5" thickBot="1" thickTop="1"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</row>
    <row r="541" spans="1:19" ht="29.25" customHeight="1" thickTop="1">
      <c r="A541" s="307">
        <v>32</v>
      </c>
      <c r="B541" s="329" t="s">
        <v>70</v>
      </c>
      <c r="C541" s="305"/>
      <c r="D541" s="229" t="s">
        <v>13</v>
      </c>
      <c r="E541" s="247"/>
      <c r="F541" s="248"/>
      <c r="G541" s="248"/>
      <c r="H541" s="249"/>
      <c r="I541" s="236" t="s">
        <v>12</v>
      </c>
      <c r="J541" s="260"/>
      <c r="K541" s="261"/>
      <c r="L541" s="261"/>
      <c r="M541" s="261"/>
      <c r="N541" s="261"/>
      <c r="O541" s="261"/>
      <c r="P541" s="261"/>
      <c r="Q541" s="262"/>
      <c r="R541" s="254" t="s">
        <v>14</v>
      </c>
      <c r="S541" s="252" t="s">
        <v>53</v>
      </c>
    </row>
    <row r="542" spans="1:20" s="35" customFormat="1" ht="27.75" customHeight="1">
      <c r="A542" s="308"/>
      <c r="B542" s="330" t="s">
        <v>71</v>
      </c>
      <c r="C542" s="272"/>
      <c r="D542" s="230"/>
      <c r="E542" s="250" t="s">
        <v>16</v>
      </c>
      <c r="F542" s="250" t="s">
        <v>17</v>
      </c>
      <c r="G542" s="250" t="s">
        <v>18</v>
      </c>
      <c r="H542" s="257" t="s">
        <v>19</v>
      </c>
      <c r="I542" s="237"/>
      <c r="J542" s="250" t="s">
        <v>4</v>
      </c>
      <c r="K542" s="250" t="s">
        <v>5</v>
      </c>
      <c r="L542" s="250" t="s">
        <v>6</v>
      </c>
      <c r="M542" s="250" t="s">
        <v>7</v>
      </c>
      <c r="N542" s="250" t="s">
        <v>8</v>
      </c>
      <c r="O542" s="250" t="s">
        <v>9</v>
      </c>
      <c r="P542" s="250" t="s">
        <v>10</v>
      </c>
      <c r="Q542" s="257" t="s">
        <v>11</v>
      </c>
      <c r="R542" s="255"/>
      <c r="S542" s="253"/>
      <c r="T542" s="34"/>
    </row>
    <row r="543" spans="1:20" s="35" customFormat="1" ht="48" customHeight="1">
      <c r="A543" s="308"/>
      <c r="B543" s="330" t="s">
        <v>72</v>
      </c>
      <c r="C543" s="272"/>
      <c r="D543" s="230"/>
      <c r="E543" s="275"/>
      <c r="F543" s="275"/>
      <c r="G543" s="275"/>
      <c r="H543" s="276"/>
      <c r="I543" s="237"/>
      <c r="J543" s="251"/>
      <c r="K543" s="251"/>
      <c r="L543" s="251"/>
      <c r="M543" s="251"/>
      <c r="N543" s="251"/>
      <c r="O543" s="251"/>
      <c r="P543" s="251"/>
      <c r="Q543" s="258"/>
      <c r="R543" s="255"/>
      <c r="S543" s="253"/>
      <c r="T543" s="34"/>
    </row>
    <row r="544" spans="1:19" s="38" customFormat="1" ht="28.5" customHeight="1" thickBot="1">
      <c r="A544" s="308"/>
      <c r="B544" s="331" t="s">
        <v>73</v>
      </c>
      <c r="C544" s="274"/>
      <c r="D544" s="231"/>
      <c r="E544" s="36" t="s">
        <v>0</v>
      </c>
      <c r="F544" s="36" t="s">
        <v>1</v>
      </c>
      <c r="G544" s="36" t="s">
        <v>2</v>
      </c>
      <c r="H544" s="37" t="s">
        <v>3</v>
      </c>
      <c r="I544" s="238"/>
      <c r="J544" s="36">
        <v>1</v>
      </c>
      <c r="K544" s="36">
        <v>2</v>
      </c>
      <c r="L544" s="36">
        <v>3</v>
      </c>
      <c r="M544" s="36">
        <v>4</v>
      </c>
      <c r="N544" s="36">
        <v>5</v>
      </c>
      <c r="O544" s="36">
        <v>6</v>
      </c>
      <c r="P544" s="36">
        <v>7</v>
      </c>
      <c r="Q544" s="37">
        <v>8</v>
      </c>
      <c r="R544" s="256"/>
      <c r="S544" s="253"/>
    </row>
    <row r="545" spans="1:20" s="44" customFormat="1" ht="17.25" customHeight="1" thickTop="1">
      <c r="A545" s="308"/>
      <c r="B545" s="268" t="s">
        <v>15</v>
      </c>
      <c r="C545" s="39" t="s">
        <v>22</v>
      </c>
      <c r="D545" s="232">
        <f>IF(ISERROR(ROUND(D547,0)),"-",ROUND(D547,0))</f>
        <v>0</v>
      </c>
      <c r="E545" s="40">
        <f>IF(S545&gt;0,0,$E$9)</f>
        <v>25</v>
      </c>
      <c r="F545" s="40">
        <f>IF(S545&gt;0,0,$F$9)</f>
        <v>25</v>
      </c>
      <c r="G545" s="40">
        <f>IF(S545&gt;0,0,$G$9)</f>
        <v>25</v>
      </c>
      <c r="H545" s="40">
        <f>IF(S545&gt;0,0,$H$9)</f>
        <v>25</v>
      </c>
      <c r="I545" s="243">
        <f>IF(ISERROR(ROUND(I547,0)),"-",ROUND(I547,0))</f>
        <v>0</v>
      </c>
      <c r="J545" s="40">
        <f>IF(S545&gt;0,0,$J$9)</f>
        <v>66</v>
      </c>
      <c r="K545" s="41">
        <f>IF(S545&gt;0,0,$K$9)</f>
        <v>240</v>
      </c>
      <c r="L545" s="41">
        <f>IF(S545&gt;0,0,$L$9)</f>
        <v>66</v>
      </c>
      <c r="M545" s="41">
        <f>IF(S545&gt;0,0,$M$9)</f>
        <v>26</v>
      </c>
      <c r="N545" s="41">
        <f>IF(S545&gt;0,0,$N$9)</f>
        <v>100</v>
      </c>
      <c r="O545" s="41">
        <f>IF(S545&gt;0,0,$O$9)</f>
        <v>53</v>
      </c>
      <c r="P545" s="41">
        <f>IF(S545&gt;0,0,$P$9)</f>
        <v>80</v>
      </c>
      <c r="Q545" s="42">
        <f>IF(S545&gt;0,0,$Q$9)</f>
        <v>66</v>
      </c>
      <c r="R545" s="43">
        <f>IF(S545&gt;0,0,$R$9)</f>
        <v>833</v>
      </c>
      <c r="S545" s="221"/>
      <c r="T545" s="44" t="s">
        <v>35</v>
      </c>
    </row>
    <row r="546" spans="1:19" ht="9" customHeight="1" thickBot="1">
      <c r="A546" s="308"/>
      <c r="B546" s="269"/>
      <c r="C546" s="266" t="s">
        <v>23</v>
      </c>
      <c r="D546" s="233"/>
      <c r="E546" s="239"/>
      <c r="F546" s="225"/>
      <c r="G546" s="225"/>
      <c r="H546" s="234"/>
      <c r="I546" s="244"/>
      <c r="J546" s="239"/>
      <c r="K546" s="225"/>
      <c r="L546" s="225"/>
      <c r="M546" s="225"/>
      <c r="N546" s="225"/>
      <c r="O546" s="225"/>
      <c r="P546" s="225"/>
      <c r="Q546" s="227"/>
      <c r="R546" s="241"/>
      <c r="S546" s="222"/>
    </row>
    <row r="547" spans="1:19" ht="18.75" customHeight="1" thickBot="1" thickTop="1">
      <c r="A547" s="308"/>
      <c r="B547" s="270"/>
      <c r="C547" s="267"/>
      <c r="D547" s="46">
        <f>IF($S545&gt;0,0,ROUNDDOWN(IF(E546,E546*E545/SUM(E545:H545))+IF(F546,F546*F545/SUM(E545:H545))+IF(G546,G546*G545/SUM(E545:H545))+IF(H546,H546*H545/SUM(E545:H545)),1))</f>
        <v>0</v>
      </c>
      <c r="E547" s="240"/>
      <c r="F547" s="226"/>
      <c r="G547" s="226"/>
      <c r="H547" s="235"/>
      <c r="I547" s="47">
        <f>IF($S545&gt;0,0,(ROUNDDOWN(IF(J546,J546*J545/SUM(J545:Q545))+IF(K546,K546*K545/SUM(J545:Q545))+IF(L546,L546*L545/SUM(J545:Q545))+IF(M546,M546*M545/SUM(J545:Q545))+IF(N546,N546*N545/SUM(J545:Q545))+IF(O546,O546*O545/SUM(J545:Q545))+IF(P546,P546*P545/SUM(J545:Q545))+IF(Q546,Q546*Q545/SUM(J545:Q545)),1)))</f>
        <v>0</v>
      </c>
      <c r="J547" s="240"/>
      <c r="K547" s="226"/>
      <c r="L547" s="226"/>
      <c r="M547" s="226"/>
      <c r="N547" s="226"/>
      <c r="O547" s="226"/>
      <c r="P547" s="226"/>
      <c r="Q547" s="246"/>
      <c r="R547" s="259"/>
      <c r="S547" s="223"/>
    </row>
    <row r="548" spans="1:19" ht="15.75" customHeight="1" thickTop="1">
      <c r="A548" s="308"/>
      <c r="B548" s="268" t="s">
        <v>29</v>
      </c>
      <c r="C548" s="39" t="s">
        <v>22</v>
      </c>
      <c r="D548" s="232">
        <f>IF(ISERROR(ROUND(D550,0)),"-",ROUND(D550,0))</f>
        <v>0</v>
      </c>
      <c r="E548" s="48">
        <f>IF(S548&gt;0,0,$E$10)</f>
        <v>25</v>
      </c>
      <c r="F548" s="49">
        <f>IF(S548&gt;0,0,$F$10)</f>
        <v>25</v>
      </c>
      <c r="G548" s="49">
        <f>IF(S548&gt;0,0,$G$10)</f>
        <v>25</v>
      </c>
      <c r="H548" s="50">
        <f>IF(S548&gt;0,0,$H$10)</f>
        <v>25</v>
      </c>
      <c r="I548" s="243">
        <f>IF(ISERROR(ROUND(I550,0)),"-",ROUND(I550,0))</f>
        <v>0</v>
      </c>
      <c r="J548" s="41">
        <f>IF(S548&gt;0,0,$J$10)</f>
        <v>67</v>
      </c>
      <c r="K548" s="41">
        <f>IF(S548&gt;0,0,$K$10)</f>
        <v>240</v>
      </c>
      <c r="L548" s="41">
        <f>IF(S548&gt;0,0,$L$10)</f>
        <v>67</v>
      </c>
      <c r="M548" s="41">
        <f>IF(S548&gt;0,0,$M$10)</f>
        <v>27</v>
      </c>
      <c r="N548" s="41">
        <f>IF(S548&gt;0,0,$N$10)</f>
        <v>100</v>
      </c>
      <c r="O548" s="41">
        <f>IF(S548&gt;0,0,$O$10)</f>
        <v>53</v>
      </c>
      <c r="P548" s="41">
        <f>IF(S548&gt;0,0,$P$10)</f>
        <v>80</v>
      </c>
      <c r="Q548" s="41">
        <f>IF(S548&gt;0,0,$Q$10)</f>
        <v>67</v>
      </c>
      <c r="R548" s="43">
        <f>IF(S548&gt;0,0,$R$10)</f>
        <v>833</v>
      </c>
      <c r="S548" s="221"/>
    </row>
    <row r="549" spans="1:19" ht="11.25" customHeight="1" thickBot="1">
      <c r="A549" s="308"/>
      <c r="B549" s="269"/>
      <c r="C549" s="266" t="s">
        <v>23</v>
      </c>
      <c r="D549" s="233"/>
      <c r="E549" s="239"/>
      <c r="F549" s="225"/>
      <c r="G549" s="225"/>
      <c r="H549" s="234"/>
      <c r="I549" s="244"/>
      <c r="J549" s="239"/>
      <c r="K549" s="225"/>
      <c r="L549" s="225"/>
      <c r="M549" s="225"/>
      <c r="N549" s="225"/>
      <c r="O549" s="225"/>
      <c r="P549" s="225"/>
      <c r="Q549" s="227"/>
      <c r="R549" s="241"/>
      <c r="S549" s="222"/>
    </row>
    <row r="550" spans="1:19" ht="15" customHeight="1" thickBot="1" thickTop="1">
      <c r="A550" s="308"/>
      <c r="B550" s="270"/>
      <c r="C550" s="267"/>
      <c r="D550" s="46">
        <f>ROUNDDOWN(IF(E549,E549*E548/SUM(E548:H548))+IF(F549,F549*F548/SUM(E548:H548))+IF(G549,G549*G548/SUM(E548:H548))+IF(H549,H549*H548/SUM(E548:H548)),1)</f>
        <v>0</v>
      </c>
      <c r="E550" s="240"/>
      <c r="F550" s="226"/>
      <c r="G550" s="226"/>
      <c r="H550" s="235"/>
      <c r="I550" s="47">
        <f>ROUNDDOWN(IF(J549,J549*J548/SUM(J548:Q548))+IF(K549,K549*K548/SUM(J548:Q548))+IF(L549,L549*L548/SUM(J548:Q548))+IF(M549,M549*M548/SUM(J548:Q548))+IF(N549,N549*N548/SUM(J548:Q548))+IF(O549,O549*O548/SUM(J548:Q548))+IF(P549,P549*P548/SUM(J548:Q548))+IF(Q549,Q549*Q548/SUM(J548:Q548)),1)</f>
        <v>0</v>
      </c>
      <c r="J550" s="240"/>
      <c r="K550" s="226"/>
      <c r="L550" s="226"/>
      <c r="M550" s="226"/>
      <c r="N550" s="226"/>
      <c r="O550" s="226"/>
      <c r="P550" s="226"/>
      <c r="Q550" s="246"/>
      <c r="R550" s="259"/>
      <c r="S550" s="224"/>
    </row>
    <row r="551" spans="1:19" ht="18" customHeight="1" thickTop="1">
      <c r="A551" s="308"/>
      <c r="B551" s="268" t="s">
        <v>30</v>
      </c>
      <c r="C551" s="39" t="s">
        <v>22</v>
      </c>
      <c r="D551" s="232">
        <f>IF(ISERROR(ROUND(D553,0)),"-",ROUND(D553,0))</f>
        <v>0</v>
      </c>
      <c r="E551" s="48">
        <f>$E$11</f>
        <v>25</v>
      </c>
      <c r="F551" s="49">
        <f>$F$11</f>
        <v>25</v>
      </c>
      <c r="G551" s="49">
        <f>$G$11</f>
        <v>25</v>
      </c>
      <c r="H551" s="50">
        <f>$H$11</f>
        <v>25</v>
      </c>
      <c r="I551" s="243">
        <f>IF(ISERROR(ROUND(I553,0)),"-",ROUND(I553,0))</f>
        <v>0</v>
      </c>
      <c r="J551" s="40">
        <f>$J$11</f>
        <v>67</v>
      </c>
      <c r="K551" s="40">
        <f>$K$11</f>
        <v>240</v>
      </c>
      <c r="L551" s="40">
        <f>$L$11</f>
        <v>67</v>
      </c>
      <c r="M551" s="40">
        <f>$M$11</f>
        <v>27</v>
      </c>
      <c r="N551" s="40">
        <f>$N$11</f>
        <v>100</v>
      </c>
      <c r="O551" s="40">
        <f>$O$11</f>
        <v>54</v>
      </c>
      <c r="P551" s="40">
        <f>$P$11</f>
        <v>80</v>
      </c>
      <c r="Q551" s="51">
        <f>$Q$11</f>
        <v>67</v>
      </c>
      <c r="R551" s="43">
        <f>$R$11</f>
        <v>834</v>
      </c>
      <c r="S551" s="52"/>
    </row>
    <row r="552" spans="1:19" ht="8.25" customHeight="1" thickBot="1">
      <c r="A552" s="308"/>
      <c r="B552" s="269"/>
      <c r="C552" s="266" t="s">
        <v>23</v>
      </c>
      <c r="D552" s="233"/>
      <c r="E552" s="239"/>
      <c r="F552" s="225"/>
      <c r="G552" s="225"/>
      <c r="H552" s="234"/>
      <c r="I552" s="244"/>
      <c r="J552" s="239"/>
      <c r="K552" s="225"/>
      <c r="L552" s="225"/>
      <c r="M552" s="225"/>
      <c r="N552" s="225"/>
      <c r="O552" s="225"/>
      <c r="P552" s="225"/>
      <c r="Q552" s="227"/>
      <c r="R552" s="241"/>
      <c r="S552" s="52"/>
    </row>
    <row r="553" spans="1:19" ht="18.75" customHeight="1" thickBot="1" thickTop="1">
      <c r="A553" s="308"/>
      <c r="B553" s="270"/>
      <c r="C553" s="267"/>
      <c r="D553" s="46">
        <f>ROUNDDOWN(IF(E552,E552*E551/SUM(E551:H551))+IF(F552,F552*F551/SUM(E551:H551))+IF(G552,G552*G551/SUM(E551:H551))+IF(H552,H552*H551/SUM(E551:H551)),1)</f>
        <v>0</v>
      </c>
      <c r="E553" s="240"/>
      <c r="F553" s="226"/>
      <c r="G553" s="226"/>
      <c r="H553" s="235"/>
      <c r="I553" s="47">
        <f>ROUNDDOWN(IF(J552,J552*J551/SUM(J551:Q551))+IF(K552,K552*K551/SUM(J551:Q551))+IF(L552,L552*L551/SUM(J551:Q551))+IF(M552,M552*M551/SUM(J551:Q551))+IF(N552,N552*N551/SUM(J551:Q551))+IF(O552,O552*O551/SUM(J551:Q551))+IF(P552,P552*P551/SUM(J551:Q551))+IF(Q552,Q552*Q551/SUM(J551:Q551)),1)</f>
        <v>0</v>
      </c>
      <c r="J553" s="265"/>
      <c r="K553" s="245"/>
      <c r="L553" s="245"/>
      <c r="M553" s="245"/>
      <c r="N553" s="245"/>
      <c r="O553" s="245"/>
      <c r="P553" s="245"/>
      <c r="Q553" s="228"/>
      <c r="R553" s="242"/>
      <c r="S553" s="52"/>
    </row>
    <row r="554" spans="1:19" ht="18" customHeight="1" thickTop="1">
      <c r="A554" s="308"/>
      <c r="B554" s="279" t="s">
        <v>21</v>
      </c>
      <c r="C554" s="53" t="s">
        <v>22</v>
      </c>
      <c r="D554" s="232">
        <f>ROUND(D556,0)</f>
        <v>0</v>
      </c>
      <c r="E554" s="54">
        <f>E545+E548+E551</f>
        <v>75</v>
      </c>
      <c r="F554" s="55">
        <f>F545+F548+F551</f>
        <v>75</v>
      </c>
      <c r="G554" s="55">
        <f>G545+G548+G551</f>
        <v>75</v>
      </c>
      <c r="H554" s="56">
        <f>H545+H548+H551</f>
        <v>75</v>
      </c>
      <c r="I554" s="263"/>
      <c r="J554" s="54">
        <f aca="true" t="shared" si="94" ref="J554:R554">J545+J548+J551</f>
        <v>200</v>
      </c>
      <c r="K554" s="55">
        <f t="shared" si="94"/>
        <v>720</v>
      </c>
      <c r="L554" s="55">
        <f t="shared" si="94"/>
        <v>200</v>
      </c>
      <c r="M554" s="55">
        <f t="shared" si="94"/>
        <v>80</v>
      </c>
      <c r="N554" s="55">
        <f t="shared" si="94"/>
        <v>300</v>
      </c>
      <c r="O554" s="55">
        <f t="shared" si="94"/>
        <v>160</v>
      </c>
      <c r="P554" s="55">
        <f t="shared" si="94"/>
        <v>240</v>
      </c>
      <c r="Q554" s="56">
        <f t="shared" si="94"/>
        <v>200</v>
      </c>
      <c r="R554" s="57">
        <f t="shared" si="94"/>
        <v>2500</v>
      </c>
      <c r="S554" s="58"/>
    </row>
    <row r="555" spans="1:19" ht="27.75" customHeight="1" thickBot="1">
      <c r="A555" s="308"/>
      <c r="B555" s="280"/>
      <c r="C555" s="277" t="s">
        <v>23</v>
      </c>
      <c r="D555" s="233"/>
      <c r="E555" s="59">
        <f>ROUND(E556,0)</f>
        <v>0</v>
      </c>
      <c r="F555" s="60">
        <f>ROUND(F556,0)</f>
        <v>0</v>
      </c>
      <c r="G555" s="60">
        <f>ROUND(G556,0)</f>
        <v>0</v>
      </c>
      <c r="H555" s="61">
        <f>ROUND(H556,0)</f>
        <v>0</v>
      </c>
      <c r="I555" s="264"/>
      <c r="J555" s="45">
        <f aca="true" t="shared" si="95" ref="J555:R555">ROUND(J556,0)</f>
        <v>0</v>
      </c>
      <c r="K555" s="45">
        <f t="shared" si="95"/>
        <v>0</v>
      </c>
      <c r="L555" s="45">
        <f t="shared" si="95"/>
        <v>0</v>
      </c>
      <c r="M555" s="45">
        <f t="shared" si="95"/>
        <v>0</v>
      </c>
      <c r="N555" s="45">
        <f t="shared" si="95"/>
        <v>0</v>
      </c>
      <c r="O555" s="45">
        <f t="shared" si="95"/>
        <v>0</v>
      </c>
      <c r="P555" s="45">
        <f t="shared" si="95"/>
        <v>0</v>
      </c>
      <c r="Q555" s="62">
        <f t="shared" si="95"/>
        <v>0</v>
      </c>
      <c r="R555" s="63">
        <f t="shared" si="95"/>
        <v>0</v>
      </c>
      <c r="S555" s="64"/>
    </row>
    <row r="556" spans="1:18" ht="18" customHeight="1" thickBot="1" thickTop="1">
      <c r="A556" s="309"/>
      <c r="B556" s="281"/>
      <c r="C556" s="278"/>
      <c r="D556" s="46">
        <f>ROUNDDOWN((E556*E554+F556*F554+G556*G554+H556*H554)/SUM(E554:H554),1)</f>
        <v>0</v>
      </c>
      <c r="E556" s="65">
        <f>ROUNDDOWN((E546*E545+E549*E548+E552*E551)/E554,1)</f>
        <v>0</v>
      </c>
      <c r="F556" s="65">
        <f>ROUNDDOWN((F546*F545+F549*F548+F552*F551)/F554,1)</f>
        <v>0</v>
      </c>
      <c r="G556" s="65">
        <f>ROUNDDOWN((G546*G545+G549*G548+G552*G551)/G554,1)</f>
        <v>0</v>
      </c>
      <c r="H556" s="65">
        <f>ROUNDDOWN((H546*H545+H549*H548+H552*H551)/H554,1)</f>
        <v>0</v>
      </c>
      <c r="I556" s="66"/>
      <c r="J556" s="65">
        <f aca="true" t="shared" si="96" ref="J556:R556">ROUNDDOWN((J546*J545+J549*J548+J552*J551)/J554,1)</f>
        <v>0</v>
      </c>
      <c r="K556" s="65">
        <f t="shared" si="96"/>
        <v>0</v>
      </c>
      <c r="L556" s="65">
        <f t="shared" si="96"/>
        <v>0</v>
      </c>
      <c r="M556" s="65">
        <f t="shared" si="96"/>
        <v>0</v>
      </c>
      <c r="N556" s="65">
        <f t="shared" si="96"/>
        <v>0</v>
      </c>
      <c r="O556" s="65">
        <f t="shared" si="96"/>
        <v>0</v>
      </c>
      <c r="P556" s="65">
        <f t="shared" si="96"/>
        <v>0</v>
      </c>
      <c r="Q556" s="67">
        <f t="shared" si="96"/>
        <v>0</v>
      </c>
      <c r="R556" s="68">
        <f t="shared" si="96"/>
        <v>0</v>
      </c>
    </row>
    <row r="557" spans="5:18" ht="16.5" thickBot="1" thickTop="1"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</row>
    <row r="558" spans="1:19" ht="29.25" customHeight="1" thickTop="1">
      <c r="A558" s="307">
        <v>33</v>
      </c>
      <c r="B558" s="329" t="s">
        <v>70</v>
      </c>
      <c r="C558" s="305"/>
      <c r="D558" s="229" t="s">
        <v>13</v>
      </c>
      <c r="E558" s="247"/>
      <c r="F558" s="248"/>
      <c r="G558" s="248"/>
      <c r="H558" s="249"/>
      <c r="I558" s="236" t="s">
        <v>12</v>
      </c>
      <c r="J558" s="260"/>
      <c r="K558" s="261"/>
      <c r="L558" s="261"/>
      <c r="M558" s="261"/>
      <c r="N558" s="261"/>
      <c r="O558" s="261"/>
      <c r="P558" s="261"/>
      <c r="Q558" s="262"/>
      <c r="R558" s="254" t="s">
        <v>14</v>
      </c>
      <c r="S558" s="252" t="s">
        <v>53</v>
      </c>
    </row>
    <row r="559" spans="1:20" s="35" customFormat="1" ht="27.75" customHeight="1">
      <c r="A559" s="308"/>
      <c r="B559" s="330" t="s">
        <v>71</v>
      </c>
      <c r="C559" s="272"/>
      <c r="D559" s="230"/>
      <c r="E559" s="250" t="s">
        <v>16</v>
      </c>
      <c r="F559" s="250" t="s">
        <v>17</v>
      </c>
      <c r="G559" s="250" t="s">
        <v>18</v>
      </c>
      <c r="H559" s="257" t="s">
        <v>19</v>
      </c>
      <c r="I559" s="237"/>
      <c r="J559" s="250" t="s">
        <v>4</v>
      </c>
      <c r="K559" s="250" t="s">
        <v>5</v>
      </c>
      <c r="L559" s="250" t="s">
        <v>6</v>
      </c>
      <c r="M559" s="250" t="s">
        <v>7</v>
      </c>
      <c r="N559" s="250" t="s">
        <v>8</v>
      </c>
      <c r="O559" s="250" t="s">
        <v>9</v>
      </c>
      <c r="P559" s="250" t="s">
        <v>10</v>
      </c>
      <c r="Q559" s="257" t="s">
        <v>11</v>
      </c>
      <c r="R559" s="255"/>
      <c r="S559" s="253"/>
      <c r="T559" s="34"/>
    </row>
    <row r="560" spans="1:20" s="35" customFormat="1" ht="48" customHeight="1">
      <c r="A560" s="308"/>
      <c r="B560" s="330" t="s">
        <v>72</v>
      </c>
      <c r="C560" s="272"/>
      <c r="D560" s="230"/>
      <c r="E560" s="275"/>
      <c r="F560" s="275"/>
      <c r="G560" s="275"/>
      <c r="H560" s="276"/>
      <c r="I560" s="237"/>
      <c r="J560" s="251"/>
      <c r="K560" s="251"/>
      <c r="L560" s="251"/>
      <c r="M560" s="251"/>
      <c r="N560" s="251"/>
      <c r="O560" s="251"/>
      <c r="P560" s="251"/>
      <c r="Q560" s="258"/>
      <c r="R560" s="255"/>
      <c r="S560" s="253"/>
      <c r="T560" s="34"/>
    </row>
    <row r="561" spans="1:19" s="38" customFormat="1" ht="28.5" customHeight="1" thickBot="1">
      <c r="A561" s="308"/>
      <c r="B561" s="331" t="s">
        <v>73</v>
      </c>
      <c r="C561" s="274"/>
      <c r="D561" s="231"/>
      <c r="E561" s="36" t="s">
        <v>0</v>
      </c>
      <c r="F561" s="36" t="s">
        <v>1</v>
      </c>
      <c r="G561" s="36" t="s">
        <v>2</v>
      </c>
      <c r="H561" s="37" t="s">
        <v>3</v>
      </c>
      <c r="I561" s="238"/>
      <c r="J561" s="36">
        <v>1</v>
      </c>
      <c r="K561" s="36">
        <v>2</v>
      </c>
      <c r="L561" s="36">
        <v>3</v>
      </c>
      <c r="M561" s="36">
        <v>4</v>
      </c>
      <c r="N561" s="36">
        <v>5</v>
      </c>
      <c r="O561" s="36">
        <v>6</v>
      </c>
      <c r="P561" s="36">
        <v>7</v>
      </c>
      <c r="Q561" s="37">
        <v>8</v>
      </c>
      <c r="R561" s="256"/>
      <c r="S561" s="253"/>
    </row>
    <row r="562" spans="1:20" s="44" customFormat="1" ht="17.25" customHeight="1" thickTop="1">
      <c r="A562" s="308"/>
      <c r="B562" s="268" t="s">
        <v>15</v>
      </c>
      <c r="C562" s="39" t="s">
        <v>22</v>
      </c>
      <c r="D562" s="232">
        <f>IF(ISERROR(ROUND(D564,0)),"-",ROUND(D564,0))</f>
        <v>0</v>
      </c>
      <c r="E562" s="40">
        <f>IF(S562&gt;0,0,$E$9)</f>
        <v>25</v>
      </c>
      <c r="F562" s="40">
        <f>IF(S562&gt;0,0,$F$9)</f>
        <v>25</v>
      </c>
      <c r="G562" s="40">
        <f>IF(S562&gt;0,0,$G$9)</f>
        <v>25</v>
      </c>
      <c r="H562" s="40">
        <f>IF(S562&gt;0,0,$H$9)</f>
        <v>25</v>
      </c>
      <c r="I562" s="243">
        <f>IF(ISERROR(ROUND(I564,0)),"-",ROUND(I564,0))</f>
        <v>0</v>
      </c>
      <c r="J562" s="40">
        <f>IF(S562&gt;0,0,$J$9)</f>
        <v>66</v>
      </c>
      <c r="K562" s="41">
        <f>IF(S562&gt;0,0,$K$9)</f>
        <v>240</v>
      </c>
      <c r="L562" s="41">
        <f>IF(S562&gt;0,0,$L$9)</f>
        <v>66</v>
      </c>
      <c r="M562" s="41">
        <f>IF(S562&gt;0,0,$M$9)</f>
        <v>26</v>
      </c>
      <c r="N562" s="41">
        <f>IF(S562&gt;0,0,$N$9)</f>
        <v>100</v>
      </c>
      <c r="O562" s="41">
        <f>IF(S562&gt;0,0,$O$9)</f>
        <v>53</v>
      </c>
      <c r="P562" s="41">
        <f>IF(S562&gt;0,0,$P$9)</f>
        <v>80</v>
      </c>
      <c r="Q562" s="42">
        <f>IF(S562&gt;0,0,$Q$9)</f>
        <v>66</v>
      </c>
      <c r="R562" s="43">
        <f>IF(S562&gt;0,0,$R$9)</f>
        <v>833</v>
      </c>
      <c r="S562" s="221"/>
      <c r="T562" s="44" t="s">
        <v>35</v>
      </c>
    </row>
    <row r="563" spans="1:19" ht="9" customHeight="1" thickBot="1">
      <c r="A563" s="308"/>
      <c r="B563" s="269"/>
      <c r="C563" s="266" t="s">
        <v>23</v>
      </c>
      <c r="D563" s="233"/>
      <c r="E563" s="239"/>
      <c r="F563" s="225"/>
      <c r="G563" s="225"/>
      <c r="H563" s="234"/>
      <c r="I563" s="244"/>
      <c r="J563" s="239"/>
      <c r="K563" s="225"/>
      <c r="L563" s="225"/>
      <c r="M563" s="225"/>
      <c r="N563" s="225"/>
      <c r="O563" s="225"/>
      <c r="P563" s="225"/>
      <c r="Q563" s="227"/>
      <c r="R563" s="241"/>
      <c r="S563" s="222"/>
    </row>
    <row r="564" spans="1:19" ht="18.75" customHeight="1" thickBot="1" thickTop="1">
      <c r="A564" s="308"/>
      <c r="B564" s="270"/>
      <c r="C564" s="267"/>
      <c r="D564" s="46">
        <f>IF($S562&gt;0,0,ROUNDDOWN(IF(E563,E563*E562/SUM(E562:H562))+IF(F563,F563*F562/SUM(E562:H562))+IF(G563,G563*G562/SUM(E562:H562))+IF(H563,H563*H562/SUM(E562:H562)),1))</f>
        <v>0</v>
      </c>
      <c r="E564" s="240"/>
      <c r="F564" s="226"/>
      <c r="G564" s="226"/>
      <c r="H564" s="235"/>
      <c r="I564" s="47">
        <f>IF($S562&gt;0,0,(ROUNDDOWN(IF(J563,J563*J562/SUM(J562:Q562))+IF(K563,K563*K562/SUM(J562:Q562))+IF(L563,L563*L562/SUM(J562:Q562))+IF(M563,M563*M562/SUM(J562:Q562))+IF(N563,N563*N562/SUM(J562:Q562))+IF(O563,O563*O562/SUM(J562:Q562))+IF(P563,P563*P562/SUM(J562:Q562))+IF(Q563,Q563*Q562/SUM(J562:Q562)),1)))</f>
        <v>0</v>
      </c>
      <c r="J564" s="240"/>
      <c r="K564" s="226"/>
      <c r="L564" s="226"/>
      <c r="M564" s="226"/>
      <c r="N564" s="226"/>
      <c r="O564" s="226"/>
      <c r="P564" s="226"/>
      <c r="Q564" s="246"/>
      <c r="R564" s="259"/>
      <c r="S564" s="223"/>
    </row>
    <row r="565" spans="1:19" ht="15.75" customHeight="1" thickTop="1">
      <c r="A565" s="308"/>
      <c r="B565" s="268" t="s">
        <v>29</v>
      </c>
      <c r="C565" s="39" t="s">
        <v>22</v>
      </c>
      <c r="D565" s="232">
        <f>IF(ISERROR(ROUND(D567,0)),"-",ROUND(D567,0))</f>
        <v>0</v>
      </c>
      <c r="E565" s="48">
        <f>IF(S565&gt;0,0,$E$10)</f>
        <v>25</v>
      </c>
      <c r="F565" s="49">
        <f>IF(S565&gt;0,0,$F$10)</f>
        <v>25</v>
      </c>
      <c r="G565" s="49">
        <f>IF(S565&gt;0,0,$G$10)</f>
        <v>25</v>
      </c>
      <c r="H565" s="50">
        <f>IF(S565&gt;0,0,$H$10)</f>
        <v>25</v>
      </c>
      <c r="I565" s="243">
        <f>IF(ISERROR(ROUND(I567,0)),"-",ROUND(I567,0))</f>
        <v>0</v>
      </c>
      <c r="J565" s="41">
        <f>IF(S565&gt;0,0,$J$10)</f>
        <v>67</v>
      </c>
      <c r="K565" s="41">
        <f>IF(S565&gt;0,0,$K$10)</f>
        <v>240</v>
      </c>
      <c r="L565" s="41">
        <f>IF(S565&gt;0,0,$L$10)</f>
        <v>67</v>
      </c>
      <c r="M565" s="41">
        <f>IF(S565&gt;0,0,$M$10)</f>
        <v>27</v>
      </c>
      <c r="N565" s="41">
        <f>IF(S565&gt;0,0,$N$10)</f>
        <v>100</v>
      </c>
      <c r="O565" s="41">
        <f>IF(S565&gt;0,0,$O$10)</f>
        <v>53</v>
      </c>
      <c r="P565" s="41">
        <f>IF(S565&gt;0,0,$P$10)</f>
        <v>80</v>
      </c>
      <c r="Q565" s="41">
        <f>IF(S565&gt;0,0,$Q$10)</f>
        <v>67</v>
      </c>
      <c r="R565" s="43">
        <f>IF(S565&gt;0,0,$R$10)</f>
        <v>833</v>
      </c>
      <c r="S565" s="221"/>
    </row>
    <row r="566" spans="1:19" ht="11.25" customHeight="1" thickBot="1">
      <c r="A566" s="308"/>
      <c r="B566" s="269"/>
      <c r="C566" s="266" t="s">
        <v>23</v>
      </c>
      <c r="D566" s="233"/>
      <c r="E566" s="239"/>
      <c r="F566" s="225"/>
      <c r="G566" s="225"/>
      <c r="H566" s="234"/>
      <c r="I566" s="244"/>
      <c r="J566" s="239"/>
      <c r="K566" s="225"/>
      <c r="L566" s="225"/>
      <c r="M566" s="225"/>
      <c r="N566" s="225"/>
      <c r="O566" s="225"/>
      <c r="P566" s="225"/>
      <c r="Q566" s="227"/>
      <c r="R566" s="241"/>
      <c r="S566" s="222"/>
    </row>
    <row r="567" spans="1:19" ht="15" customHeight="1" thickBot="1" thickTop="1">
      <c r="A567" s="308"/>
      <c r="B567" s="270"/>
      <c r="C567" s="267"/>
      <c r="D567" s="46">
        <f>ROUNDDOWN(IF(E566,E566*E565/SUM(E565:H565))+IF(F566,F566*F565/SUM(E565:H565))+IF(G566,G566*G565/SUM(E565:H565))+IF(H566,H566*H565/SUM(E565:H565)),1)</f>
        <v>0</v>
      </c>
      <c r="E567" s="240"/>
      <c r="F567" s="226"/>
      <c r="G567" s="226"/>
      <c r="H567" s="235"/>
      <c r="I567" s="47">
        <f>ROUNDDOWN(IF(J566,J566*J565/SUM(J565:Q565))+IF(K566,K566*K565/SUM(J565:Q565))+IF(L566,L566*L565/SUM(J565:Q565))+IF(M566,M566*M565/SUM(J565:Q565))+IF(N566,N566*N565/SUM(J565:Q565))+IF(O566,O566*O565/SUM(J565:Q565))+IF(P566,P566*P565/SUM(J565:Q565))+IF(Q566,Q566*Q565/SUM(J565:Q565)),1)</f>
        <v>0</v>
      </c>
      <c r="J567" s="240"/>
      <c r="K567" s="226"/>
      <c r="L567" s="226"/>
      <c r="M567" s="226"/>
      <c r="N567" s="226"/>
      <c r="O567" s="226"/>
      <c r="P567" s="226"/>
      <c r="Q567" s="246"/>
      <c r="R567" s="259"/>
      <c r="S567" s="224"/>
    </row>
    <row r="568" spans="1:19" ht="18" customHeight="1" thickTop="1">
      <c r="A568" s="308"/>
      <c r="B568" s="268" t="s">
        <v>30</v>
      </c>
      <c r="C568" s="39" t="s">
        <v>22</v>
      </c>
      <c r="D568" s="232">
        <f>IF(ISERROR(ROUND(D570,0)),"-",ROUND(D570,0))</f>
        <v>0</v>
      </c>
      <c r="E568" s="48">
        <f>$E$11</f>
        <v>25</v>
      </c>
      <c r="F568" s="49">
        <f>$F$11</f>
        <v>25</v>
      </c>
      <c r="G568" s="49">
        <f>$G$11</f>
        <v>25</v>
      </c>
      <c r="H568" s="50">
        <f>$H$11</f>
        <v>25</v>
      </c>
      <c r="I568" s="243">
        <f>IF(ISERROR(ROUND(I570,0)),"-",ROUND(I570,0))</f>
        <v>0</v>
      </c>
      <c r="J568" s="40">
        <f>$J$11</f>
        <v>67</v>
      </c>
      <c r="K568" s="40">
        <f>$K$11</f>
        <v>240</v>
      </c>
      <c r="L568" s="40">
        <f>$L$11</f>
        <v>67</v>
      </c>
      <c r="M568" s="40">
        <f>$M$11</f>
        <v>27</v>
      </c>
      <c r="N568" s="40">
        <f>$N$11</f>
        <v>100</v>
      </c>
      <c r="O568" s="40">
        <f>$O$11</f>
        <v>54</v>
      </c>
      <c r="P568" s="40">
        <f>$P$11</f>
        <v>80</v>
      </c>
      <c r="Q568" s="51">
        <f>$Q$11</f>
        <v>67</v>
      </c>
      <c r="R568" s="43">
        <f>$R$11</f>
        <v>834</v>
      </c>
      <c r="S568" s="52"/>
    </row>
    <row r="569" spans="1:19" ht="8.25" customHeight="1" thickBot="1">
      <c r="A569" s="308"/>
      <c r="B569" s="269"/>
      <c r="C569" s="266" t="s">
        <v>23</v>
      </c>
      <c r="D569" s="233"/>
      <c r="E569" s="239"/>
      <c r="F569" s="225"/>
      <c r="G569" s="225"/>
      <c r="H569" s="234"/>
      <c r="I569" s="244"/>
      <c r="J569" s="239"/>
      <c r="K569" s="225"/>
      <c r="L569" s="225"/>
      <c r="M569" s="225"/>
      <c r="N569" s="225"/>
      <c r="O569" s="225"/>
      <c r="P569" s="225"/>
      <c r="Q569" s="227"/>
      <c r="R569" s="241"/>
      <c r="S569" s="52"/>
    </row>
    <row r="570" spans="1:19" ht="18.75" customHeight="1" thickBot="1" thickTop="1">
      <c r="A570" s="308"/>
      <c r="B570" s="270"/>
      <c r="C570" s="267"/>
      <c r="D570" s="46">
        <f>ROUNDDOWN(IF(E569,E569*E568/SUM(E568:H568))+IF(F569,F569*F568/SUM(E568:H568))+IF(G569,G569*G568/SUM(E568:H568))+IF(H569,H569*H568/SUM(E568:H568)),1)</f>
        <v>0</v>
      </c>
      <c r="E570" s="240"/>
      <c r="F570" s="226"/>
      <c r="G570" s="226"/>
      <c r="H570" s="235"/>
      <c r="I570" s="47">
        <f>ROUNDDOWN(IF(J569,J569*J568/SUM(J568:Q568))+IF(K569,K569*K568/SUM(J568:Q568))+IF(L569,L569*L568/SUM(J568:Q568))+IF(M569,M569*M568/SUM(J568:Q568))+IF(N569,N569*N568/SUM(J568:Q568))+IF(O569,O569*O568/SUM(J568:Q568))+IF(P569,P569*P568/SUM(J568:Q568))+IF(Q569,Q569*Q568/SUM(J568:Q568)),1)</f>
        <v>0</v>
      </c>
      <c r="J570" s="265"/>
      <c r="K570" s="245"/>
      <c r="L570" s="245"/>
      <c r="M570" s="245"/>
      <c r="N570" s="245"/>
      <c r="O570" s="245"/>
      <c r="P570" s="245"/>
      <c r="Q570" s="228"/>
      <c r="R570" s="242"/>
      <c r="S570" s="52"/>
    </row>
    <row r="571" spans="1:19" ht="18" customHeight="1" thickTop="1">
      <c r="A571" s="308"/>
      <c r="B571" s="279" t="s">
        <v>21</v>
      </c>
      <c r="C571" s="53" t="s">
        <v>22</v>
      </c>
      <c r="D571" s="232">
        <f>ROUND(D573,0)</f>
        <v>0</v>
      </c>
      <c r="E571" s="54">
        <f>E562+E565+E568</f>
        <v>75</v>
      </c>
      <c r="F571" s="55">
        <f>F562+F565+F568</f>
        <v>75</v>
      </c>
      <c r="G571" s="55">
        <f>G562+G565+G568</f>
        <v>75</v>
      </c>
      <c r="H571" s="56">
        <f>H562+H565+H568</f>
        <v>75</v>
      </c>
      <c r="I571" s="263"/>
      <c r="J571" s="54">
        <f aca="true" t="shared" si="97" ref="J571:R571">J562+J565+J568</f>
        <v>200</v>
      </c>
      <c r="K571" s="55">
        <f t="shared" si="97"/>
        <v>720</v>
      </c>
      <c r="L571" s="55">
        <f t="shared" si="97"/>
        <v>200</v>
      </c>
      <c r="M571" s="55">
        <f t="shared" si="97"/>
        <v>80</v>
      </c>
      <c r="N571" s="55">
        <f t="shared" si="97"/>
        <v>300</v>
      </c>
      <c r="O571" s="55">
        <f t="shared" si="97"/>
        <v>160</v>
      </c>
      <c r="P571" s="55">
        <f t="shared" si="97"/>
        <v>240</v>
      </c>
      <c r="Q571" s="56">
        <f t="shared" si="97"/>
        <v>200</v>
      </c>
      <c r="R571" s="57">
        <f t="shared" si="97"/>
        <v>2500</v>
      </c>
      <c r="S571" s="58"/>
    </row>
    <row r="572" spans="1:19" ht="27.75" customHeight="1" thickBot="1">
      <c r="A572" s="308"/>
      <c r="B572" s="280"/>
      <c r="C572" s="277" t="s">
        <v>23</v>
      </c>
      <c r="D572" s="233"/>
      <c r="E572" s="59">
        <f>ROUND(E573,0)</f>
        <v>0</v>
      </c>
      <c r="F572" s="60">
        <f>ROUND(F573,0)</f>
        <v>0</v>
      </c>
      <c r="G572" s="60">
        <f>ROUND(G573,0)</f>
        <v>0</v>
      </c>
      <c r="H572" s="61">
        <f>ROUND(H573,0)</f>
        <v>0</v>
      </c>
      <c r="I572" s="264"/>
      <c r="J572" s="45">
        <f aca="true" t="shared" si="98" ref="J572:R572">ROUND(J573,0)</f>
        <v>0</v>
      </c>
      <c r="K572" s="45">
        <f t="shared" si="98"/>
        <v>0</v>
      </c>
      <c r="L572" s="45">
        <f t="shared" si="98"/>
        <v>0</v>
      </c>
      <c r="M572" s="45">
        <f t="shared" si="98"/>
        <v>0</v>
      </c>
      <c r="N572" s="45">
        <f t="shared" si="98"/>
        <v>0</v>
      </c>
      <c r="O572" s="45">
        <f t="shared" si="98"/>
        <v>0</v>
      </c>
      <c r="P572" s="45">
        <f t="shared" si="98"/>
        <v>0</v>
      </c>
      <c r="Q572" s="62">
        <f t="shared" si="98"/>
        <v>0</v>
      </c>
      <c r="R572" s="63">
        <f t="shared" si="98"/>
        <v>0</v>
      </c>
      <c r="S572" s="64"/>
    </row>
    <row r="573" spans="1:18" ht="18" customHeight="1" thickBot="1" thickTop="1">
      <c r="A573" s="309"/>
      <c r="B573" s="281"/>
      <c r="C573" s="278"/>
      <c r="D573" s="46">
        <f>ROUNDDOWN((E573*E571+F573*F571+G573*G571+H573*H571)/SUM(E571:H571),1)</f>
        <v>0</v>
      </c>
      <c r="E573" s="65">
        <f>ROUNDDOWN((E563*E562+E566*E565+E569*E568)/E571,1)</f>
        <v>0</v>
      </c>
      <c r="F573" s="65">
        <f>ROUNDDOWN((F563*F562+F566*F565+F569*F568)/F571,1)</f>
        <v>0</v>
      </c>
      <c r="G573" s="65">
        <f>ROUNDDOWN((G563*G562+G566*G565+G569*G568)/G571,1)</f>
        <v>0</v>
      </c>
      <c r="H573" s="65">
        <f>ROUNDDOWN((H563*H562+H566*H565+H569*H568)/H571,1)</f>
        <v>0</v>
      </c>
      <c r="I573" s="66"/>
      <c r="J573" s="65">
        <f aca="true" t="shared" si="99" ref="J573:R573">ROUNDDOWN((J563*J562+J566*J565+J569*J568)/J571,1)</f>
        <v>0</v>
      </c>
      <c r="K573" s="65">
        <f t="shared" si="99"/>
        <v>0</v>
      </c>
      <c r="L573" s="65">
        <f t="shared" si="99"/>
        <v>0</v>
      </c>
      <c r="M573" s="65">
        <f t="shared" si="99"/>
        <v>0</v>
      </c>
      <c r="N573" s="65">
        <f t="shared" si="99"/>
        <v>0</v>
      </c>
      <c r="O573" s="65">
        <f t="shared" si="99"/>
        <v>0</v>
      </c>
      <c r="P573" s="65">
        <f t="shared" si="99"/>
        <v>0</v>
      </c>
      <c r="Q573" s="67">
        <f t="shared" si="99"/>
        <v>0</v>
      </c>
      <c r="R573" s="68">
        <f t="shared" si="99"/>
        <v>0</v>
      </c>
    </row>
    <row r="574" spans="5:18" ht="16.5" thickBot="1" thickTop="1"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</row>
    <row r="575" spans="1:19" ht="29.25" customHeight="1" thickTop="1">
      <c r="A575" s="307">
        <v>34</v>
      </c>
      <c r="B575" s="329" t="s">
        <v>70</v>
      </c>
      <c r="C575" s="305"/>
      <c r="D575" s="229" t="s">
        <v>13</v>
      </c>
      <c r="E575" s="247"/>
      <c r="F575" s="248"/>
      <c r="G575" s="248"/>
      <c r="H575" s="249"/>
      <c r="I575" s="236" t="s">
        <v>12</v>
      </c>
      <c r="J575" s="260"/>
      <c r="K575" s="261"/>
      <c r="L575" s="261"/>
      <c r="M575" s="261"/>
      <c r="N575" s="261"/>
      <c r="O575" s="261"/>
      <c r="P575" s="261"/>
      <c r="Q575" s="262"/>
      <c r="R575" s="254" t="s">
        <v>14</v>
      </c>
      <c r="S575" s="252" t="s">
        <v>53</v>
      </c>
    </row>
    <row r="576" spans="1:20" s="35" customFormat="1" ht="27.75" customHeight="1">
      <c r="A576" s="308"/>
      <c r="B576" s="330" t="s">
        <v>71</v>
      </c>
      <c r="C576" s="272"/>
      <c r="D576" s="230"/>
      <c r="E576" s="250" t="s">
        <v>16</v>
      </c>
      <c r="F576" s="250" t="s">
        <v>17</v>
      </c>
      <c r="G576" s="250" t="s">
        <v>18</v>
      </c>
      <c r="H576" s="257" t="s">
        <v>19</v>
      </c>
      <c r="I576" s="237"/>
      <c r="J576" s="250" t="s">
        <v>4</v>
      </c>
      <c r="K576" s="250" t="s">
        <v>5</v>
      </c>
      <c r="L576" s="250" t="s">
        <v>6</v>
      </c>
      <c r="M576" s="250" t="s">
        <v>7</v>
      </c>
      <c r="N576" s="250" t="s">
        <v>8</v>
      </c>
      <c r="O576" s="250" t="s">
        <v>9</v>
      </c>
      <c r="P576" s="250" t="s">
        <v>10</v>
      </c>
      <c r="Q576" s="257" t="s">
        <v>11</v>
      </c>
      <c r="R576" s="255"/>
      <c r="S576" s="253"/>
      <c r="T576" s="34"/>
    </row>
    <row r="577" spans="1:20" s="35" customFormat="1" ht="48" customHeight="1">
      <c r="A577" s="308"/>
      <c r="B577" s="330" t="s">
        <v>72</v>
      </c>
      <c r="C577" s="272"/>
      <c r="D577" s="230"/>
      <c r="E577" s="275"/>
      <c r="F577" s="275"/>
      <c r="G577" s="275"/>
      <c r="H577" s="276"/>
      <c r="I577" s="237"/>
      <c r="J577" s="251"/>
      <c r="K577" s="251"/>
      <c r="L577" s="251"/>
      <c r="M577" s="251"/>
      <c r="N577" s="251"/>
      <c r="O577" s="251"/>
      <c r="P577" s="251"/>
      <c r="Q577" s="258"/>
      <c r="R577" s="255"/>
      <c r="S577" s="253"/>
      <c r="T577" s="34"/>
    </row>
    <row r="578" spans="1:19" s="38" customFormat="1" ht="28.5" customHeight="1" thickBot="1">
      <c r="A578" s="308"/>
      <c r="B578" s="331" t="s">
        <v>73</v>
      </c>
      <c r="C578" s="274"/>
      <c r="D578" s="231"/>
      <c r="E578" s="36" t="s">
        <v>0</v>
      </c>
      <c r="F578" s="36" t="s">
        <v>1</v>
      </c>
      <c r="G578" s="36" t="s">
        <v>2</v>
      </c>
      <c r="H578" s="37" t="s">
        <v>3</v>
      </c>
      <c r="I578" s="238"/>
      <c r="J578" s="36">
        <v>1</v>
      </c>
      <c r="K578" s="36">
        <v>2</v>
      </c>
      <c r="L578" s="36">
        <v>3</v>
      </c>
      <c r="M578" s="36">
        <v>4</v>
      </c>
      <c r="N578" s="36">
        <v>5</v>
      </c>
      <c r="O578" s="36">
        <v>6</v>
      </c>
      <c r="P578" s="36">
        <v>7</v>
      </c>
      <c r="Q578" s="37">
        <v>8</v>
      </c>
      <c r="R578" s="256"/>
      <c r="S578" s="253"/>
    </row>
    <row r="579" spans="1:20" s="44" customFormat="1" ht="17.25" customHeight="1" thickTop="1">
      <c r="A579" s="308"/>
      <c r="B579" s="268" t="s">
        <v>15</v>
      </c>
      <c r="C579" s="39" t="s">
        <v>22</v>
      </c>
      <c r="D579" s="232">
        <f>IF(ISERROR(ROUND(D581,0)),"-",ROUND(D581,0))</f>
        <v>0</v>
      </c>
      <c r="E579" s="40">
        <f>IF(S579&gt;0,0,$E$9)</f>
        <v>25</v>
      </c>
      <c r="F579" s="40">
        <f>IF(S579&gt;0,0,$F$9)</f>
        <v>25</v>
      </c>
      <c r="G579" s="40">
        <f>IF(S579&gt;0,0,$G$9)</f>
        <v>25</v>
      </c>
      <c r="H579" s="40">
        <f>IF(S579&gt;0,0,$H$9)</f>
        <v>25</v>
      </c>
      <c r="I579" s="243">
        <f>IF(ISERROR(ROUND(I581,0)),"-",ROUND(I581,0))</f>
        <v>0</v>
      </c>
      <c r="J579" s="40">
        <f>IF(S579&gt;0,0,$J$9)</f>
        <v>66</v>
      </c>
      <c r="K579" s="41">
        <f>IF(S579&gt;0,0,$K$9)</f>
        <v>240</v>
      </c>
      <c r="L579" s="41">
        <f>IF(S579&gt;0,0,$L$9)</f>
        <v>66</v>
      </c>
      <c r="M579" s="41">
        <f>IF(S579&gt;0,0,$M$9)</f>
        <v>26</v>
      </c>
      <c r="N579" s="41">
        <f>IF(S579&gt;0,0,$N$9)</f>
        <v>100</v>
      </c>
      <c r="O579" s="41">
        <f>IF(S579&gt;0,0,$O$9)</f>
        <v>53</v>
      </c>
      <c r="P579" s="41">
        <f>IF(S579&gt;0,0,$P$9)</f>
        <v>80</v>
      </c>
      <c r="Q579" s="42">
        <f>IF(S579&gt;0,0,$Q$9)</f>
        <v>66</v>
      </c>
      <c r="R579" s="43">
        <f>IF(S579&gt;0,0,$R$9)</f>
        <v>833</v>
      </c>
      <c r="S579" s="221"/>
      <c r="T579" s="44" t="s">
        <v>35</v>
      </c>
    </row>
    <row r="580" spans="1:19" ht="9" customHeight="1" thickBot="1">
      <c r="A580" s="308"/>
      <c r="B580" s="269"/>
      <c r="C580" s="266" t="s">
        <v>23</v>
      </c>
      <c r="D580" s="233"/>
      <c r="E580" s="239"/>
      <c r="F580" s="225"/>
      <c r="G580" s="225"/>
      <c r="H580" s="234"/>
      <c r="I580" s="244"/>
      <c r="J580" s="239"/>
      <c r="K580" s="225"/>
      <c r="L580" s="225"/>
      <c r="M580" s="225"/>
      <c r="N580" s="225"/>
      <c r="O580" s="225"/>
      <c r="P580" s="225"/>
      <c r="Q580" s="227"/>
      <c r="R580" s="241"/>
      <c r="S580" s="222"/>
    </row>
    <row r="581" spans="1:19" ht="18.75" customHeight="1" thickBot="1" thickTop="1">
      <c r="A581" s="308"/>
      <c r="B581" s="270"/>
      <c r="C581" s="267"/>
      <c r="D581" s="46">
        <f>IF($S579&gt;0,0,ROUNDDOWN(IF(E580,E580*E579/SUM(E579:H579))+IF(F580,F580*F579/SUM(E579:H579))+IF(G580,G580*G579/SUM(E579:H579))+IF(H580,H580*H579/SUM(E579:H579)),1))</f>
        <v>0</v>
      </c>
      <c r="E581" s="240"/>
      <c r="F581" s="226"/>
      <c r="G581" s="226"/>
      <c r="H581" s="235"/>
      <c r="I581" s="47">
        <f>IF($S579&gt;0,0,(ROUNDDOWN(IF(J580,J580*J579/SUM(J579:Q579))+IF(K580,K580*K579/SUM(J579:Q579))+IF(L580,L580*L579/SUM(J579:Q579))+IF(M580,M580*M579/SUM(J579:Q579))+IF(N580,N580*N579/SUM(J579:Q579))+IF(O580,O580*O579/SUM(J579:Q579))+IF(P580,P580*P579/SUM(J579:Q579))+IF(Q580,Q580*Q579/SUM(J579:Q579)),1)))</f>
        <v>0</v>
      </c>
      <c r="J581" s="240"/>
      <c r="K581" s="226"/>
      <c r="L581" s="226"/>
      <c r="M581" s="226"/>
      <c r="N581" s="226"/>
      <c r="O581" s="226"/>
      <c r="P581" s="226"/>
      <c r="Q581" s="246"/>
      <c r="R581" s="259"/>
      <c r="S581" s="223"/>
    </row>
    <row r="582" spans="1:19" ht="15.75" customHeight="1" thickTop="1">
      <c r="A582" s="308"/>
      <c r="B582" s="268" t="s">
        <v>29</v>
      </c>
      <c r="C582" s="39" t="s">
        <v>22</v>
      </c>
      <c r="D582" s="232">
        <f>IF(ISERROR(ROUND(D584,0)),"-",ROUND(D584,0))</f>
        <v>0</v>
      </c>
      <c r="E582" s="48">
        <f>IF(S582&gt;0,0,$E$10)</f>
        <v>25</v>
      </c>
      <c r="F582" s="49">
        <f>IF(S582&gt;0,0,$F$10)</f>
        <v>25</v>
      </c>
      <c r="G582" s="49">
        <f>IF(S582&gt;0,0,$G$10)</f>
        <v>25</v>
      </c>
      <c r="H582" s="50">
        <f>IF(S582&gt;0,0,$H$10)</f>
        <v>25</v>
      </c>
      <c r="I582" s="243">
        <f>IF(ISERROR(ROUND(I584,0)),"-",ROUND(I584,0))</f>
        <v>0</v>
      </c>
      <c r="J582" s="41">
        <f>IF(S582&gt;0,0,$J$10)</f>
        <v>67</v>
      </c>
      <c r="K582" s="41">
        <f>IF(S582&gt;0,0,$K$10)</f>
        <v>240</v>
      </c>
      <c r="L582" s="41">
        <f>IF(S582&gt;0,0,$L$10)</f>
        <v>67</v>
      </c>
      <c r="M582" s="41">
        <f>IF(S582&gt;0,0,$M$10)</f>
        <v>27</v>
      </c>
      <c r="N582" s="41">
        <f>IF(S582&gt;0,0,$N$10)</f>
        <v>100</v>
      </c>
      <c r="O582" s="41">
        <f>IF(S582&gt;0,0,$O$10)</f>
        <v>53</v>
      </c>
      <c r="P582" s="41">
        <f>IF(S582&gt;0,0,$P$10)</f>
        <v>80</v>
      </c>
      <c r="Q582" s="41">
        <f>IF(S582&gt;0,0,$Q$10)</f>
        <v>67</v>
      </c>
      <c r="R582" s="43">
        <f>IF(S582&gt;0,0,$R$10)</f>
        <v>833</v>
      </c>
      <c r="S582" s="221"/>
    </row>
    <row r="583" spans="1:19" ht="11.25" customHeight="1" thickBot="1">
      <c r="A583" s="308"/>
      <c r="B583" s="269"/>
      <c r="C583" s="266" t="s">
        <v>23</v>
      </c>
      <c r="D583" s="233"/>
      <c r="E583" s="239"/>
      <c r="F583" s="225"/>
      <c r="G583" s="225"/>
      <c r="H583" s="234"/>
      <c r="I583" s="244"/>
      <c r="J583" s="239"/>
      <c r="K583" s="225"/>
      <c r="L583" s="225"/>
      <c r="M583" s="225"/>
      <c r="N583" s="225"/>
      <c r="O583" s="225"/>
      <c r="P583" s="225"/>
      <c r="Q583" s="227"/>
      <c r="R583" s="241"/>
      <c r="S583" s="222"/>
    </row>
    <row r="584" spans="1:19" ht="15" customHeight="1" thickBot="1" thickTop="1">
      <c r="A584" s="308"/>
      <c r="B584" s="270"/>
      <c r="C584" s="267"/>
      <c r="D584" s="46">
        <f>ROUNDDOWN(IF(E583,E583*E582/SUM(E582:H582))+IF(F583,F583*F582/SUM(E582:H582))+IF(G583,G583*G582/SUM(E582:H582))+IF(H583,H583*H582/SUM(E582:H582)),1)</f>
        <v>0</v>
      </c>
      <c r="E584" s="240"/>
      <c r="F584" s="226"/>
      <c r="G584" s="226"/>
      <c r="H584" s="235"/>
      <c r="I584" s="47">
        <f>ROUNDDOWN(IF(J583,J583*J582/SUM(J582:Q582))+IF(K583,K583*K582/SUM(J582:Q582))+IF(L583,L583*L582/SUM(J582:Q582))+IF(M583,M583*M582/SUM(J582:Q582))+IF(N583,N583*N582/SUM(J582:Q582))+IF(O583,O583*O582/SUM(J582:Q582))+IF(P583,P583*P582/SUM(J582:Q582))+IF(Q583,Q583*Q582/SUM(J582:Q582)),1)</f>
        <v>0</v>
      </c>
      <c r="J584" s="240"/>
      <c r="K584" s="226"/>
      <c r="L584" s="226"/>
      <c r="M584" s="226"/>
      <c r="N584" s="226"/>
      <c r="O584" s="226"/>
      <c r="P584" s="226"/>
      <c r="Q584" s="246"/>
      <c r="R584" s="259"/>
      <c r="S584" s="224"/>
    </row>
    <row r="585" spans="1:19" ht="18" customHeight="1" thickTop="1">
      <c r="A585" s="308"/>
      <c r="B585" s="268" t="s">
        <v>30</v>
      </c>
      <c r="C585" s="39" t="s">
        <v>22</v>
      </c>
      <c r="D585" s="232">
        <f>IF(ISERROR(ROUND(D587,0)),"-",ROUND(D587,0))</f>
        <v>0</v>
      </c>
      <c r="E585" s="48">
        <f>$E$11</f>
        <v>25</v>
      </c>
      <c r="F585" s="49">
        <f>$F$11</f>
        <v>25</v>
      </c>
      <c r="G585" s="49">
        <f>$G$11</f>
        <v>25</v>
      </c>
      <c r="H585" s="50">
        <f>$H$11</f>
        <v>25</v>
      </c>
      <c r="I585" s="243">
        <f>IF(ISERROR(ROUND(I587,0)),"-",ROUND(I587,0))</f>
        <v>0</v>
      </c>
      <c r="J585" s="40">
        <f>$J$11</f>
        <v>67</v>
      </c>
      <c r="K585" s="40">
        <f>$K$11</f>
        <v>240</v>
      </c>
      <c r="L585" s="40">
        <f>$L$11</f>
        <v>67</v>
      </c>
      <c r="M585" s="40">
        <f>$M$11</f>
        <v>27</v>
      </c>
      <c r="N585" s="40">
        <f>$N$11</f>
        <v>100</v>
      </c>
      <c r="O585" s="40">
        <f>$O$11</f>
        <v>54</v>
      </c>
      <c r="P585" s="40">
        <f>$P$11</f>
        <v>80</v>
      </c>
      <c r="Q585" s="51">
        <f>$Q$11</f>
        <v>67</v>
      </c>
      <c r="R585" s="43">
        <f>$R$11</f>
        <v>834</v>
      </c>
      <c r="S585" s="52"/>
    </row>
    <row r="586" spans="1:19" ht="8.25" customHeight="1" thickBot="1">
      <c r="A586" s="308"/>
      <c r="B586" s="269"/>
      <c r="C586" s="266" t="s">
        <v>23</v>
      </c>
      <c r="D586" s="233"/>
      <c r="E586" s="239"/>
      <c r="F586" s="225"/>
      <c r="G586" s="225"/>
      <c r="H586" s="234"/>
      <c r="I586" s="244"/>
      <c r="J586" s="239"/>
      <c r="K586" s="225"/>
      <c r="L586" s="225"/>
      <c r="M586" s="225"/>
      <c r="N586" s="225"/>
      <c r="O586" s="225"/>
      <c r="P586" s="225"/>
      <c r="Q586" s="227"/>
      <c r="R586" s="241"/>
      <c r="S586" s="52"/>
    </row>
    <row r="587" spans="1:19" ht="18.75" customHeight="1" thickBot="1" thickTop="1">
      <c r="A587" s="308"/>
      <c r="B587" s="270"/>
      <c r="C587" s="267"/>
      <c r="D587" s="46">
        <f>ROUNDDOWN(IF(E586,E586*E585/SUM(E585:H585))+IF(F586,F586*F585/SUM(E585:H585))+IF(G586,G586*G585/SUM(E585:H585))+IF(H586,H586*H585/SUM(E585:H585)),1)</f>
        <v>0</v>
      </c>
      <c r="E587" s="240"/>
      <c r="F587" s="226"/>
      <c r="G587" s="226"/>
      <c r="H587" s="235"/>
      <c r="I587" s="47">
        <f>ROUNDDOWN(IF(J586,J586*J585/SUM(J585:Q585))+IF(K586,K586*K585/SUM(J585:Q585))+IF(L586,L586*L585/SUM(J585:Q585))+IF(M586,M586*M585/SUM(J585:Q585))+IF(N586,N586*N585/SUM(J585:Q585))+IF(O586,O586*O585/SUM(J585:Q585))+IF(P586,P586*P585/SUM(J585:Q585))+IF(Q586,Q586*Q585/SUM(J585:Q585)),1)</f>
        <v>0</v>
      </c>
      <c r="J587" s="265"/>
      <c r="K587" s="245"/>
      <c r="L587" s="245"/>
      <c r="M587" s="245"/>
      <c r="N587" s="245"/>
      <c r="O587" s="245"/>
      <c r="P587" s="245"/>
      <c r="Q587" s="228"/>
      <c r="R587" s="242"/>
      <c r="S587" s="52"/>
    </row>
    <row r="588" spans="1:19" ht="18" customHeight="1" thickTop="1">
      <c r="A588" s="308"/>
      <c r="B588" s="279" t="s">
        <v>21</v>
      </c>
      <c r="C588" s="53" t="s">
        <v>22</v>
      </c>
      <c r="D588" s="232">
        <f>ROUND(D590,0)</f>
        <v>0</v>
      </c>
      <c r="E588" s="54">
        <f>E579+E582+E585</f>
        <v>75</v>
      </c>
      <c r="F588" s="55">
        <f>F579+F582+F585</f>
        <v>75</v>
      </c>
      <c r="G588" s="55">
        <f>G579+G582+G585</f>
        <v>75</v>
      </c>
      <c r="H588" s="56">
        <f>H579+H582+H585</f>
        <v>75</v>
      </c>
      <c r="I588" s="263"/>
      <c r="J588" s="54">
        <f aca="true" t="shared" si="100" ref="J588:R588">J579+J582+J585</f>
        <v>200</v>
      </c>
      <c r="K588" s="55">
        <f t="shared" si="100"/>
        <v>720</v>
      </c>
      <c r="L588" s="55">
        <f t="shared" si="100"/>
        <v>200</v>
      </c>
      <c r="M588" s="55">
        <f t="shared" si="100"/>
        <v>80</v>
      </c>
      <c r="N588" s="55">
        <f t="shared" si="100"/>
        <v>300</v>
      </c>
      <c r="O588" s="55">
        <f t="shared" si="100"/>
        <v>160</v>
      </c>
      <c r="P588" s="55">
        <f t="shared" si="100"/>
        <v>240</v>
      </c>
      <c r="Q588" s="56">
        <f t="shared" si="100"/>
        <v>200</v>
      </c>
      <c r="R588" s="57">
        <f t="shared" si="100"/>
        <v>2500</v>
      </c>
      <c r="S588" s="58"/>
    </row>
    <row r="589" spans="1:19" ht="27.75" customHeight="1" thickBot="1">
      <c r="A589" s="308"/>
      <c r="B589" s="280"/>
      <c r="C589" s="277" t="s">
        <v>23</v>
      </c>
      <c r="D589" s="233"/>
      <c r="E589" s="59">
        <f>ROUND(E590,0)</f>
        <v>0</v>
      </c>
      <c r="F589" s="60">
        <f>ROUND(F590,0)</f>
        <v>0</v>
      </c>
      <c r="G589" s="60">
        <f>ROUND(G590,0)</f>
        <v>0</v>
      </c>
      <c r="H589" s="61">
        <f>ROUND(H590,0)</f>
        <v>0</v>
      </c>
      <c r="I589" s="264"/>
      <c r="J589" s="45">
        <f aca="true" t="shared" si="101" ref="J589:R589">ROUND(J590,0)</f>
        <v>0</v>
      </c>
      <c r="K589" s="45">
        <f t="shared" si="101"/>
        <v>0</v>
      </c>
      <c r="L589" s="45">
        <f t="shared" si="101"/>
        <v>0</v>
      </c>
      <c r="M589" s="45">
        <f t="shared" si="101"/>
        <v>0</v>
      </c>
      <c r="N589" s="45">
        <f t="shared" si="101"/>
        <v>0</v>
      </c>
      <c r="O589" s="45">
        <f t="shared" si="101"/>
        <v>0</v>
      </c>
      <c r="P589" s="45">
        <f t="shared" si="101"/>
        <v>0</v>
      </c>
      <c r="Q589" s="62">
        <f t="shared" si="101"/>
        <v>0</v>
      </c>
      <c r="R589" s="63">
        <f t="shared" si="101"/>
        <v>0</v>
      </c>
      <c r="S589" s="64"/>
    </row>
    <row r="590" spans="1:18" ht="18" customHeight="1" thickBot="1" thickTop="1">
      <c r="A590" s="309"/>
      <c r="B590" s="281"/>
      <c r="C590" s="278"/>
      <c r="D590" s="46">
        <f>ROUNDDOWN((E590*E588+F590*F588+G590*G588+H590*H588)/SUM(E588:H588),1)</f>
        <v>0</v>
      </c>
      <c r="E590" s="65">
        <f>ROUNDDOWN((E580*E579+E583*E582+E586*E585)/E588,1)</f>
        <v>0</v>
      </c>
      <c r="F590" s="65">
        <f>ROUNDDOWN((F580*F579+F583*F582+F586*F585)/F588,1)</f>
        <v>0</v>
      </c>
      <c r="G590" s="65">
        <f>ROUNDDOWN((G580*G579+G583*G582+G586*G585)/G588,1)</f>
        <v>0</v>
      </c>
      <c r="H590" s="65">
        <f>ROUNDDOWN((H580*H579+H583*H582+H586*H585)/H588,1)</f>
        <v>0</v>
      </c>
      <c r="I590" s="66"/>
      <c r="J590" s="65">
        <f aca="true" t="shared" si="102" ref="J590:R590">ROUNDDOWN((J580*J579+J583*J582+J586*J585)/J588,1)</f>
        <v>0</v>
      </c>
      <c r="K590" s="65">
        <f t="shared" si="102"/>
        <v>0</v>
      </c>
      <c r="L590" s="65">
        <f t="shared" si="102"/>
        <v>0</v>
      </c>
      <c r="M590" s="65">
        <f t="shared" si="102"/>
        <v>0</v>
      </c>
      <c r="N590" s="65">
        <f t="shared" si="102"/>
        <v>0</v>
      </c>
      <c r="O590" s="65">
        <f t="shared" si="102"/>
        <v>0</v>
      </c>
      <c r="P590" s="65">
        <f t="shared" si="102"/>
        <v>0</v>
      </c>
      <c r="Q590" s="67">
        <f t="shared" si="102"/>
        <v>0</v>
      </c>
      <c r="R590" s="68">
        <f t="shared" si="102"/>
        <v>0</v>
      </c>
    </row>
    <row r="591" spans="5:18" ht="16.5" thickBot="1" thickTop="1"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</row>
    <row r="592" spans="1:19" ht="29.25" customHeight="1" thickTop="1">
      <c r="A592" s="307">
        <v>35</v>
      </c>
      <c r="B592" s="329" t="s">
        <v>70</v>
      </c>
      <c r="C592" s="305"/>
      <c r="D592" s="229" t="s">
        <v>13</v>
      </c>
      <c r="E592" s="247"/>
      <c r="F592" s="248"/>
      <c r="G592" s="248"/>
      <c r="H592" s="249"/>
      <c r="I592" s="236" t="s">
        <v>12</v>
      </c>
      <c r="J592" s="260"/>
      <c r="K592" s="261"/>
      <c r="L592" s="261"/>
      <c r="M592" s="261"/>
      <c r="N592" s="261"/>
      <c r="O592" s="261"/>
      <c r="P592" s="261"/>
      <c r="Q592" s="262"/>
      <c r="R592" s="254" t="s">
        <v>14</v>
      </c>
      <c r="S592" s="252" t="s">
        <v>53</v>
      </c>
    </row>
    <row r="593" spans="1:20" s="35" customFormat="1" ht="27.75" customHeight="1">
      <c r="A593" s="308"/>
      <c r="B593" s="330" t="s">
        <v>71</v>
      </c>
      <c r="C593" s="272"/>
      <c r="D593" s="230"/>
      <c r="E593" s="250" t="s">
        <v>16</v>
      </c>
      <c r="F593" s="250" t="s">
        <v>17</v>
      </c>
      <c r="G593" s="250" t="s">
        <v>18</v>
      </c>
      <c r="H593" s="257" t="s">
        <v>19</v>
      </c>
      <c r="I593" s="237"/>
      <c r="J593" s="250" t="s">
        <v>4</v>
      </c>
      <c r="K593" s="250" t="s">
        <v>5</v>
      </c>
      <c r="L593" s="250" t="s">
        <v>6</v>
      </c>
      <c r="M593" s="250" t="s">
        <v>7</v>
      </c>
      <c r="N593" s="250" t="s">
        <v>8</v>
      </c>
      <c r="O593" s="250" t="s">
        <v>9</v>
      </c>
      <c r="P593" s="250" t="s">
        <v>10</v>
      </c>
      <c r="Q593" s="257" t="s">
        <v>11</v>
      </c>
      <c r="R593" s="255"/>
      <c r="S593" s="253"/>
      <c r="T593" s="34"/>
    </row>
    <row r="594" spans="1:20" s="35" customFormat="1" ht="48" customHeight="1">
      <c r="A594" s="308"/>
      <c r="B594" s="330" t="s">
        <v>72</v>
      </c>
      <c r="C594" s="272"/>
      <c r="D594" s="230"/>
      <c r="E594" s="275"/>
      <c r="F594" s="275"/>
      <c r="G594" s="275"/>
      <c r="H594" s="276"/>
      <c r="I594" s="237"/>
      <c r="J594" s="251"/>
      <c r="K594" s="251"/>
      <c r="L594" s="251"/>
      <c r="M594" s="251"/>
      <c r="N594" s="251"/>
      <c r="O594" s="251"/>
      <c r="P594" s="251"/>
      <c r="Q594" s="258"/>
      <c r="R594" s="255"/>
      <c r="S594" s="253"/>
      <c r="T594" s="34"/>
    </row>
    <row r="595" spans="1:19" s="38" customFormat="1" ht="28.5" customHeight="1" thickBot="1">
      <c r="A595" s="308"/>
      <c r="B595" s="331" t="s">
        <v>73</v>
      </c>
      <c r="C595" s="274"/>
      <c r="D595" s="231"/>
      <c r="E595" s="36" t="s">
        <v>0</v>
      </c>
      <c r="F595" s="36" t="s">
        <v>1</v>
      </c>
      <c r="G595" s="36" t="s">
        <v>2</v>
      </c>
      <c r="H595" s="37" t="s">
        <v>3</v>
      </c>
      <c r="I595" s="238"/>
      <c r="J595" s="36">
        <v>1</v>
      </c>
      <c r="K595" s="36">
        <v>2</v>
      </c>
      <c r="L595" s="36">
        <v>3</v>
      </c>
      <c r="M595" s="36">
        <v>4</v>
      </c>
      <c r="N595" s="36">
        <v>5</v>
      </c>
      <c r="O595" s="36">
        <v>6</v>
      </c>
      <c r="P595" s="36">
        <v>7</v>
      </c>
      <c r="Q595" s="37">
        <v>8</v>
      </c>
      <c r="R595" s="256"/>
      <c r="S595" s="253"/>
    </row>
    <row r="596" spans="1:20" s="44" customFormat="1" ht="17.25" customHeight="1" thickTop="1">
      <c r="A596" s="308"/>
      <c r="B596" s="268" t="s">
        <v>15</v>
      </c>
      <c r="C596" s="39" t="s">
        <v>22</v>
      </c>
      <c r="D596" s="232">
        <f>IF(ISERROR(ROUND(D598,0)),"-",ROUND(D598,0))</f>
        <v>0</v>
      </c>
      <c r="E596" s="40">
        <f>IF(S596&gt;0,0,$E$9)</f>
        <v>25</v>
      </c>
      <c r="F596" s="40">
        <f>IF(S596&gt;0,0,$F$9)</f>
        <v>25</v>
      </c>
      <c r="G596" s="40">
        <f>IF(S596&gt;0,0,$G$9)</f>
        <v>25</v>
      </c>
      <c r="H596" s="40">
        <f>IF(S596&gt;0,0,$H$9)</f>
        <v>25</v>
      </c>
      <c r="I596" s="243">
        <f>IF(ISERROR(ROUND(I598,0)),"-",ROUND(I598,0))</f>
        <v>0</v>
      </c>
      <c r="J596" s="40">
        <f>IF(S596&gt;0,0,$J$9)</f>
        <v>66</v>
      </c>
      <c r="K596" s="41">
        <f>IF(S596&gt;0,0,$K$9)</f>
        <v>240</v>
      </c>
      <c r="L596" s="41">
        <f>IF(S596&gt;0,0,$L$9)</f>
        <v>66</v>
      </c>
      <c r="M596" s="41">
        <f>IF(S596&gt;0,0,$M$9)</f>
        <v>26</v>
      </c>
      <c r="N596" s="41">
        <f>IF(S596&gt;0,0,$N$9)</f>
        <v>100</v>
      </c>
      <c r="O596" s="41">
        <f>IF(S596&gt;0,0,$O$9)</f>
        <v>53</v>
      </c>
      <c r="P596" s="41">
        <f>IF(S596&gt;0,0,$P$9)</f>
        <v>80</v>
      </c>
      <c r="Q596" s="42">
        <f>IF(S596&gt;0,0,$Q$9)</f>
        <v>66</v>
      </c>
      <c r="R596" s="43">
        <f>IF(S596&gt;0,0,$R$9)</f>
        <v>833</v>
      </c>
      <c r="S596" s="221"/>
      <c r="T596" s="44" t="s">
        <v>35</v>
      </c>
    </row>
    <row r="597" spans="1:19" ht="9" customHeight="1" thickBot="1">
      <c r="A597" s="308"/>
      <c r="B597" s="269"/>
      <c r="C597" s="266" t="s">
        <v>23</v>
      </c>
      <c r="D597" s="233"/>
      <c r="E597" s="239"/>
      <c r="F597" s="225"/>
      <c r="G597" s="225"/>
      <c r="H597" s="234"/>
      <c r="I597" s="244"/>
      <c r="J597" s="239"/>
      <c r="K597" s="225"/>
      <c r="L597" s="225"/>
      <c r="M597" s="225"/>
      <c r="N597" s="225"/>
      <c r="O597" s="225"/>
      <c r="P597" s="225"/>
      <c r="Q597" s="227"/>
      <c r="R597" s="241"/>
      <c r="S597" s="222"/>
    </row>
    <row r="598" spans="1:19" ht="18.75" customHeight="1" thickBot="1" thickTop="1">
      <c r="A598" s="308"/>
      <c r="B598" s="270"/>
      <c r="C598" s="267"/>
      <c r="D598" s="46">
        <f>IF($S596&gt;0,0,ROUNDDOWN(IF(E597,E597*E596/SUM(E596:H596))+IF(F597,F597*F596/SUM(E596:H596))+IF(G597,G597*G596/SUM(E596:H596))+IF(H597,H597*H596/SUM(E596:H596)),1))</f>
        <v>0</v>
      </c>
      <c r="E598" s="240"/>
      <c r="F598" s="226"/>
      <c r="G598" s="226"/>
      <c r="H598" s="235"/>
      <c r="I598" s="47">
        <f>IF($S596&gt;0,0,(ROUNDDOWN(IF(J597,J597*J596/SUM(J596:Q596))+IF(K597,K597*K596/SUM(J596:Q596))+IF(L597,L597*L596/SUM(J596:Q596))+IF(M597,M597*M596/SUM(J596:Q596))+IF(N597,N597*N596/SUM(J596:Q596))+IF(O597,O597*O596/SUM(J596:Q596))+IF(P597,P597*P596/SUM(J596:Q596))+IF(Q597,Q597*Q596/SUM(J596:Q596)),1)))</f>
        <v>0</v>
      </c>
      <c r="J598" s="240"/>
      <c r="K598" s="226"/>
      <c r="L598" s="226"/>
      <c r="M598" s="226"/>
      <c r="N598" s="226"/>
      <c r="O598" s="226"/>
      <c r="P598" s="226"/>
      <c r="Q598" s="246"/>
      <c r="R598" s="259"/>
      <c r="S598" s="223"/>
    </row>
    <row r="599" spans="1:19" ht="15.75" customHeight="1" thickTop="1">
      <c r="A599" s="308"/>
      <c r="B599" s="268" t="s">
        <v>29</v>
      </c>
      <c r="C599" s="39" t="s">
        <v>22</v>
      </c>
      <c r="D599" s="232">
        <f>IF(ISERROR(ROUND(D601,0)),"-",ROUND(D601,0))</f>
        <v>0</v>
      </c>
      <c r="E599" s="48">
        <f>IF(S599&gt;0,0,$E$10)</f>
        <v>25</v>
      </c>
      <c r="F599" s="49">
        <f>IF(S599&gt;0,0,$F$10)</f>
        <v>25</v>
      </c>
      <c r="G599" s="49">
        <f>IF(S599&gt;0,0,$G$10)</f>
        <v>25</v>
      </c>
      <c r="H599" s="50">
        <f>IF(S599&gt;0,0,$H$10)</f>
        <v>25</v>
      </c>
      <c r="I599" s="243">
        <f>IF(ISERROR(ROUND(I601,0)),"-",ROUND(I601,0))</f>
        <v>0</v>
      </c>
      <c r="J599" s="41">
        <f>IF(S599&gt;0,0,$J$10)</f>
        <v>67</v>
      </c>
      <c r="K599" s="41">
        <f>IF(S599&gt;0,0,$K$10)</f>
        <v>240</v>
      </c>
      <c r="L599" s="41">
        <f>IF(S599&gt;0,0,$L$10)</f>
        <v>67</v>
      </c>
      <c r="M599" s="41">
        <f>IF(S599&gt;0,0,$M$10)</f>
        <v>27</v>
      </c>
      <c r="N599" s="41">
        <f>IF(S599&gt;0,0,$N$10)</f>
        <v>100</v>
      </c>
      <c r="O599" s="41">
        <f>IF(S599&gt;0,0,$O$10)</f>
        <v>53</v>
      </c>
      <c r="P599" s="41">
        <f>IF(S599&gt;0,0,$P$10)</f>
        <v>80</v>
      </c>
      <c r="Q599" s="41">
        <f>IF(S599&gt;0,0,$Q$10)</f>
        <v>67</v>
      </c>
      <c r="R599" s="43">
        <f>IF(S599&gt;0,0,$R$10)</f>
        <v>833</v>
      </c>
      <c r="S599" s="221"/>
    </row>
    <row r="600" spans="1:19" ht="11.25" customHeight="1" thickBot="1">
      <c r="A600" s="308"/>
      <c r="B600" s="269"/>
      <c r="C600" s="266" t="s">
        <v>23</v>
      </c>
      <c r="D600" s="233"/>
      <c r="E600" s="239"/>
      <c r="F600" s="225"/>
      <c r="G600" s="225"/>
      <c r="H600" s="234"/>
      <c r="I600" s="244"/>
      <c r="J600" s="239"/>
      <c r="K600" s="225"/>
      <c r="L600" s="225"/>
      <c r="M600" s="225"/>
      <c r="N600" s="225"/>
      <c r="O600" s="225"/>
      <c r="P600" s="225"/>
      <c r="Q600" s="227"/>
      <c r="R600" s="241"/>
      <c r="S600" s="222"/>
    </row>
    <row r="601" spans="1:19" ht="15" customHeight="1" thickBot="1" thickTop="1">
      <c r="A601" s="308"/>
      <c r="B601" s="270"/>
      <c r="C601" s="267"/>
      <c r="D601" s="46">
        <f>ROUNDDOWN(IF(E600,E600*E599/SUM(E599:H599))+IF(F600,F600*F599/SUM(E599:H599))+IF(G600,G600*G599/SUM(E599:H599))+IF(H600,H600*H599/SUM(E599:H599)),1)</f>
        <v>0</v>
      </c>
      <c r="E601" s="240"/>
      <c r="F601" s="226"/>
      <c r="G601" s="226"/>
      <c r="H601" s="235"/>
      <c r="I601" s="47">
        <f>ROUNDDOWN(IF(J600,J600*J599/SUM(J599:Q599))+IF(K600,K600*K599/SUM(J599:Q599))+IF(L600,L600*L599/SUM(J599:Q599))+IF(M600,M600*M599/SUM(J599:Q599))+IF(N600,N600*N599/SUM(J599:Q599))+IF(O600,O600*O599/SUM(J599:Q599))+IF(P600,P600*P599/SUM(J599:Q599))+IF(Q600,Q600*Q599/SUM(J599:Q599)),1)</f>
        <v>0</v>
      </c>
      <c r="J601" s="240"/>
      <c r="K601" s="226"/>
      <c r="L601" s="226"/>
      <c r="M601" s="226"/>
      <c r="N601" s="226"/>
      <c r="O601" s="226"/>
      <c r="P601" s="226"/>
      <c r="Q601" s="246"/>
      <c r="R601" s="259"/>
      <c r="S601" s="224"/>
    </row>
    <row r="602" spans="1:19" ht="18" customHeight="1" thickTop="1">
      <c r="A602" s="308"/>
      <c r="B602" s="268" t="s">
        <v>30</v>
      </c>
      <c r="C602" s="39" t="s">
        <v>22</v>
      </c>
      <c r="D602" s="232">
        <f>IF(ISERROR(ROUND(D604,0)),"-",ROUND(D604,0))</f>
        <v>0</v>
      </c>
      <c r="E602" s="48">
        <f>$E$11</f>
        <v>25</v>
      </c>
      <c r="F602" s="49">
        <f>$F$11</f>
        <v>25</v>
      </c>
      <c r="G602" s="49">
        <f>$G$11</f>
        <v>25</v>
      </c>
      <c r="H602" s="50">
        <f>$H$11</f>
        <v>25</v>
      </c>
      <c r="I602" s="243">
        <f>IF(ISERROR(ROUND(I604,0)),"-",ROUND(I604,0))</f>
        <v>0</v>
      </c>
      <c r="J602" s="40">
        <f>$J$11</f>
        <v>67</v>
      </c>
      <c r="K602" s="40">
        <f>$K$11</f>
        <v>240</v>
      </c>
      <c r="L602" s="40">
        <f>$L$11</f>
        <v>67</v>
      </c>
      <c r="M602" s="40">
        <f>$M$11</f>
        <v>27</v>
      </c>
      <c r="N602" s="40">
        <f>$N$11</f>
        <v>100</v>
      </c>
      <c r="O602" s="40">
        <f>$O$11</f>
        <v>54</v>
      </c>
      <c r="P602" s="40">
        <f>$P$11</f>
        <v>80</v>
      </c>
      <c r="Q602" s="51">
        <f>$Q$11</f>
        <v>67</v>
      </c>
      <c r="R602" s="43">
        <f>$R$11</f>
        <v>834</v>
      </c>
      <c r="S602" s="52"/>
    </row>
    <row r="603" spans="1:19" ht="8.25" customHeight="1" thickBot="1">
      <c r="A603" s="308"/>
      <c r="B603" s="269"/>
      <c r="C603" s="266" t="s">
        <v>23</v>
      </c>
      <c r="D603" s="233"/>
      <c r="E603" s="239"/>
      <c r="F603" s="225"/>
      <c r="G603" s="225"/>
      <c r="H603" s="234"/>
      <c r="I603" s="244"/>
      <c r="J603" s="239"/>
      <c r="K603" s="225"/>
      <c r="L603" s="225"/>
      <c r="M603" s="225"/>
      <c r="N603" s="225"/>
      <c r="O603" s="225"/>
      <c r="P603" s="225"/>
      <c r="Q603" s="227"/>
      <c r="R603" s="241"/>
      <c r="S603" s="52"/>
    </row>
    <row r="604" spans="1:19" ht="18.75" customHeight="1" thickBot="1" thickTop="1">
      <c r="A604" s="308"/>
      <c r="B604" s="270"/>
      <c r="C604" s="267"/>
      <c r="D604" s="46">
        <f>ROUNDDOWN(IF(E603,E603*E602/SUM(E602:H602))+IF(F603,F603*F602/SUM(E602:H602))+IF(G603,G603*G602/SUM(E602:H602))+IF(H603,H603*H602/SUM(E602:H602)),1)</f>
        <v>0</v>
      </c>
      <c r="E604" s="240"/>
      <c r="F604" s="226"/>
      <c r="G604" s="226"/>
      <c r="H604" s="235"/>
      <c r="I604" s="47">
        <f>ROUNDDOWN(IF(J603,J603*J602/SUM(J602:Q602))+IF(K603,K603*K602/SUM(J602:Q602))+IF(L603,L603*L602/SUM(J602:Q602))+IF(M603,M603*M602/SUM(J602:Q602))+IF(N603,N603*N602/SUM(J602:Q602))+IF(O603,O603*O602/SUM(J602:Q602))+IF(P603,P603*P602/SUM(J602:Q602))+IF(Q603,Q603*Q602/SUM(J602:Q602)),1)</f>
        <v>0</v>
      </c>
      <c r="J604" s="265"/>
      <c r="K604" s="245"/>
      <c r="L604" s="245"/>
      <c r="M604" s="245"/>
      <c r="N604" s="245"/>
      <c r="O604" s="245"/>
      <c r="P604" s="245"/>
      <c r="Q604" s="228"/>
      <c r="R604" s="242"/>
      <c r="S604" s="52"/>
    </row>
    <row r="605" spans="1:19" ht="18" customHeight="1" thickTop="1">
      <c r="A605" s="308"/>
      <c r="B605" s="279" t="s">
        <v>21</v>
      </c>
      <c r="C605" s="53" t="s">
        <v>22</v>
      </c>
      <c r="D605" s="232">
        <f>ROUND(D607,0)</f>
        <v>0</v>
      </c>
      <c r="E605" s="54">
        <f>E596+E599+E602</f>
        <v>75</v>
      </c>
      <c r="F605" s="55">
        <f>F596+F599+F602</f>
        <v>75</v>
      </c>
      <c r="G605" s="55">
        <f>G596+G599+G602</f>
        <v>75</v>
      </c>
      <c r="H605" s="56">
        <f>H596+H599+H602</f>
        <v>75</v>
      </c>
      <c r="I605" s="263"/>
      <c r="J605" s="54">
        <f aca="true" t="shared" si="103" ref="J605:R605">J596+J599+J602</f>
        <v>200</v>
      </c>
      <c r="K605" s="55">
        <f t="shared" si="103"/>
        <v>720</v>
      </c>
      <c r="L605" s="55">
        <f t="shared" si="103"/>
        <v>200</v>
      </c>
      <c r="M605" s="55">
        <f t="shared" si="103"/>
        <v>80</v>
      </c>
      <c r="N605" s="55">
        <f t="shared" si="103"/>
        <v>300</v>
      </c>
      <c r="O605" s="55">
        <f t="shared" si="103"/>
        <v>160</v>
      </c>
      <c r="P605" s="55">
        <f t="shared" si="103"/>
        <v>240</v>
      </c>
      <c r="Q605" s="56">
        <f t="shared" si="103"/>
        <v>200</v>
      </c>
      <c r="R605" s="57">
        <f t="shared" si="103"/>
        <v>2500</v>
      </c>
      <c r="S605" s="58"/>
    </row>
    <row r="606" spans="1:19" ht="27.75" customHeight="1" thickBot="1">
      <c r="A606" s="308"/>
      <c r="B606" s="280"/>
      <c r="C606" s="277" t="s">
        <v>23</v>
      </c>
      <c r="D606" s="233"/>
      <c r="E606" s="59">
        <f>ROUND(E607,0)</f>
        <v>0</v>
      </c>
      <c r="F606" s="60">
        <f>ROUND(F607,0)</f>
        <v>0</v>
      </c>
      <c r="G606" s="60">
        <f>ROUND(G607,0)</f>
        <v>0</v>
      </c>
      <c r="H606" s="61">
        <f>ROUND(H607,0)</f>
        <v>0</v>
      </c>
      <c r="I606" s="264"/>
      <c r="J606" s="45">
        <f aca="true" t="shared" si="104" ref="J606:R606">ROUND(J607,0)</f>
        <v>0</v>
      </c>
      <c r="K606" s="45">
        <f t="shared" si="104"/>
        <v>0</v>
      </c>
      <c r="L606" s="45">
        <f t="shared" si="104"/>
        <v>0</v>
      </c>
      <c r="M606" s="45">
        <f t="shared" si="104"/>
        <v>0</v>
      </c>
      <c r="N606" s="45">
        <f t="shared" si="104"/>
        <v>0</v>
      </c>
      <c r="O606" s="45">
        <f t="shared" si="104"/>
        <v>0</v>
      </c>
      <c r="P606" s="45">
        <f t="shared" si="104"/>
        <v>0</v>
      </c>
      <c r="Q606" s="62">
        <f t="shared" si="104"/>
        <v>0</v>
      </c>
      <c r="R606" s="63">
        <f t="shared" si="104"/>
        <v>0</v>
      </c>
      <c r="S606" s="64"/>
    </row>
    <row r="607" spans="1:18" ht="18" customHeight="1" thickBot="1" thickTop="1">
      <c r="A607" s="309"/>
      <c r="B607" s="281"/>
      <c r="C607" s="278"/>
      <c r="D607" s="46">
        <f>ROUNDDOWN((E607*E605+F607*F605+G607*G605+H607*H605)/SUM(E605:H605),1)</f>
        <v>0</v>
      </c>
      <c r="E607" s="65">
        <f>ROUNDDOWN((E597*E596+E600*E599+E603*E602)/E605,1)</f>
        <v>0</v>
      </c>
      <c r="F607" s="65">
        <f>ROUNDDOWN((F597*F596+F600*F599+F603*F602)/F605,1)</f>
        <v>0</v>
      </c>
      <c r="G607" s="65">
        <f>ROUNDDOWN((G597*G596+G600*G599+G603*G602)/G605,1)</f>
        <v>0</v>
      </c>
      <c r="H607" s="65">
        <f>ROUNDDOWN((H597*H596+H600*H599+H603*H602)/H605,1)</f>
        <v>0</v>
      </c>
      <c r="I607" s="66"/>
      <c r="J607" s="65">
        <f aca="true" t="shared" si="105" ref="J607:R607">ROUNDDOWN((J597*J596+J600*J599+J603*J602)/J605,1)</f>
        <v>0</v>
      </c>
      <c r="K607" s="65">
        <f t="shared" si="105"/>
        <v>0</v>
      </c>
      <c r="L607" s="65">
        <f t="shared" si="105"/>
        <v>0</v>
      </c>
      <c r="M607" s="65">
        <f t="shared" si="105"/>
        <v>0</v>
      </c>
      <c r="N607" s="65">
        <f t="shared" si="105"/>
        <v>0</v>
      </c>
      <c r="O607" s="65">
        <f t="shared" si="105"/>
        <v>0</v>
      </c>
      <c r="P607" s="65">
        <f t="shared" si="105"/>
        <v>0</v>
      </c>
      <c r="Q607" s="67">
        <f t="shared" si="105"/>
        <v>0</v>
      </c>
      <c r="R607" s="68">
        <f t="shared" si="105"/>
        <v>0</v>
      </c>
    </row>
    <row r="608" ht="15.75" thickTop="1"/>
  </sheetData>
  <sheetProtection/>
  <mergeCells count="2815">
    <mergeCell ref="O603:O604"/>
    <mergeCell ref="P603:P604"/>
    <mergeCell ref="Q603:Q604"/>
    <mergeCell ref="R603:R604"/>
    <mergeCell ref="B605:B607"/>
    <mergeCell ref="D605:D606"/>
    <mergeCell ref="I605:I606"/>
    <mergeCell ref="C606:C607"/>
    <mergeCell ref="H603:H604"/>
    <mergeCell ref="J603:J604"/>
    <mergeCell ref="K603:K604"/>
    <mergeCell ref="L603:L604"/>
    <mergeCell ref="M603:M604"/>
    <mergeCell ref="N603:N604"/>
    <mergeCell ref="P600:P601"/>
    <mergeCell ref="Q600:Q601"/>
    <mergeCell ref="L600:L601"/>
    <mergeCell ref="M600:M601"/>
    <mergeCell ref="N600:N601"/>
    <mergeCell ref="O600:O601"/>
    <mergeCell ref="R600:R601"/>
    <mergeCell ref="B602:B604"/>
    <mergeCell ref="D602:D603"/>
    <mergeCell ref="I602:I603"/>
    <mergeCell ref="C603:C604"/>
    <mergeCell ref="E603:E604"/>
    <mergeCell ref="F603:F604"/>
    <mergeCell ref="G603:G604"/>
    <mergeCell ref="J600:J601"/>
    <mergeCell ref="K600:K601"/>
    <mergeCell ref="R597:R598"/>
    <mergeCell ref="B599:B601"/>
    <mergeCell ref="D599:D600"/>
    <mergeCell ref="I599:I600"/>
    <mergeCell ref="S599:S601"/>
    <mergeCell ref="C600:C601"/>
    <mergeCell ref="E600:E601"/>
    <mergeCell ref="F600:F601"/>
    <mergeCell ref="G600:G601"/>
    <mergeCell ref="H600:H601"/>
    <mergeCell ref="S596:S598"/>
    <mergeCell ref="C597:C598"/>
    <mergeCell ref="E597:E598"/>
    <mergeCell ref="F597:F598"/>
    <mergeCell ref="G597:G598"/>
    <mergeCell ref="H597:H598"/>
    <mergeCell ref="J597:J598"/>
    <mergeCell ref="K597:K598"/>
    <mergeCell ref="L597:L598"/>
    <mergeCell ref="M597:M598"/>
    <mergeCell ref="Q593:Q594"/>
    <mergeCell ref="B594:C594"/>
    <mergeCell ref="B595:C595"/>
    <mergeCell ref="B596:B598"/>
    <mergeCell ref="D596:D597"/>
    <mergeCell ref="I596:I597"/>
    <mergeCell ref="N597:N598"/>
    <mergeCell ref="O597:O598"/>
    <mergeCell ref="P597:P598"/>
    <mergeCell ref="Q597:Q598"/>
    <mergeCell ref="R592:R595"/>
    <mergeCell ref="S592:S595"/>
    <mergeCell ref="B593:C593"/>
    <mergeCell ref="E593:E594"/>
    <mergeCell ref="F593:F594"/>
    <mergeCell ref="G593:G594"/>
    <mergeCell ref="H593:H594"/>
    <mergeCell ref="J593:J594"/>
    <mergeCell ref="K593:K594"/>
    <mergeCell ref="L593:L594"/>
    <mergeCell ref="A592:A607"/>
    <mergeCell ref="B592:C592"/>
    <mergeCell ref="D592:D595"/>
    <mergeCell ref="E592:H592"/>
    <mergeCell ref="I592:I595"/>
    <mergeCell ref="J592:Q592"/>
    <mergeCell ref="M593:M594"/>
    <mergeCell ref="N593:N594"/>
    <mergeCell ref="O593:O594"/>
    <mergeCell ref="P593:P594"/>
    <mergeCell ref="O586:O587"/>
    <mergeCell ref="P586:P587"/>
    <mergeCell ref="Q586:Q587"/>
    <mergeCell ref="R586:R587"/>
    <mergeCell ref="B588:B590"/>
    <mergeCell ref="D588:D589"/>
    <mergeCell ref="I588:I589"/>
    <mergeCell ref="C589:C590"/>
    <mergeCell ref="H586:H587"/>
    <mergeCell ref="J586:J587"/>
    <mergeCell ref="K586:K587"/>
    <mergeCell ref="L586:L587"/>
    <mergeCell ref="M586:M587"/>
    <mergeCell ref="N586:N587"/>
    <mergeCell ref="P583:P584"/>
    <mergeCell ref="Q583:Q584"/>
    <mergeCell ref="L583:L584"/>
    <mergeCell ref="M583:M584"/>
    <mergeCell ref="N583:N584"/>
    <mergeCell ref="O583:O584"/>
    <mergeCell ref="R583:R584"/>
    <mergeCell ref="B585:B587"/>
    <mergeCell ref="D585:D586"/>
    <mergeCell ref="I585:I586"/>
    <mergeCell ref="C586:C587"/>
    <mergeCell ref="E586:E587"/>
    <mergeCell ref="F586:F587"/>
    <mergeCell ref="G586:G587"/>
    <mergeCell ref="J583:J584"/>
    <mergeCell ref="K583:K584"/>
    <mergeCell ref="R580:R581"/>
    <mergeCell ref="B582:B584"/>
    <mergeCell ref="D582:D583"/>
    <mergeCell ref="I582:I583"/>
    <mergeCell ref="S582:S584"/>
    <mergeCell ref="C583:C584"/>
    <mergeCell ref="E583:E584"/>
    <mergeCell ref="F583:F584"/>
    <mergeCell ref="G583:G584"/>
    <mergeCell ref="H583:H584"/>
    <mergeCell ref="S579:S581"/>
    <mergeCell ref="C580:C581"/>
    <mergeCell ref="E580:E581"/>
    <mergeCell ref="F580:F581"/>
    <mergeCell ref="G580:G581"/>
    <mergeCell ref="H580:H581"/>
    <mergeCell ref="J580:J581"/>
    <mergeCell ref="K580:K581"/>
    <mergeCell ref="L580:L581"/>
    <mergeCell ref="M580:M581"/>
    <mergeCell ref="Q576:Q577"/>
    <mergeCell ref="B577:C577"/>
    <mergeCell ref="B578:C578"/>
    <mergeCell ref="B579:B581"/>
    <mergeCell ref="D579:D580"/>
    <mergeCell ref="I579:I580"/>
    <mergeCell ref="N580:N581"/>
    <mergeCell ref="O580:O581"/>
    <mergeCell ref="P580:P581"/>
    <mergeCell ref="Q580:Q581"/>
    <mergeCell ref="R575:R578"/>
    <mergeCell ref="S575:S578"/>
    <mergeCell ref="B576:C576"/>
    <mergeCell ref="E576:E577"/>
    <mergeCell ref="F576:F577"/>
    <mergeCell ref="G576:G577"/>
    <mergeCell ref="H576:H577"/>
    <mergeCell ref="J576:J577"/>
    <mergeCell ref="K576:K577"/>
    <mergeCell ref="L576:L577"/>
    <mergeCell ref="A575:A590"/>
    <mergeCell ref="B575:C575"/>
    <mergeCell ref="D575:D578"/>
    <mergeCell ref="E575:H575"/>
    <mergeCell ref="I575:I578"/>
    <mergeCell ref="J575:Q575"/>
    <mergeCell ref="M576:M577"/>
    <mergeCell ref="N576:N577"/>
    <mergeCell ref="O576:O577"/>
    <mergeCell ref="P576:P577"/>
    <mergeCell ref="O569:O570"/>
    <mergeCell ref="P569:P570"/>
    <mergeCell ref="Q569:Q570"/>
    <mergeCell ref="R569:R570"/>
    <mergeCell ref="B571:B573"/>
    <mergeCell ref="D571:D572"/>
    <mergeCell ref="I571:I572"/>
    <mergeCell ref="C572:C573"/>
    <mergeCell ref="H569:H570"/>
    <mergeCell ref="J569:J570"/>
    <mergeCell ref="K569:K570"/>
    <mergeCell ref="L569:L570"/>
    <mergeCell ref="M569:M570"/>
    <mergeCell ref="N569:N570"/>
    <mergeCell ref="P566:P567"/>
    <mergeCell ref="Q566:Q567"/>
    <mergeCell ref="L566:L567"/>
    <mergeCell ref="M566:M567"/>
    <mergeCell ref="N566:N567"/>
    <mergeCell ref="O566:O567"/>
    <mergeCell ref="R566:R567"/>
    <mergeCell ref="B568:B570"/>
    <mergeCell ref="D568:D569"/>
    <mergeCell ref="I568:I569"/>
    <mergeCell ref="C569:C570"/>
    <mergeCell ref="E569:E570"/>
    <mergeCell ref="F569:F570"/>
    <mergeCell ref="G569:G570"/>
    <mergeCell ref="J566:J567"/>
    <mergeCell ref="K566:K567"/>
    <mergeCell ref="R563:R564"/>
    <mergeCell ref="B565:B567"/>
    <mergeCell ref="D565:D566"/>
    <mergeCell ref="I565:I566"/>
    <mergeCell ref="S565:S567"/>
    <mergeCell ref="C566:C567"/>
    <mergeCell ref="E566:E567"/>
    <mergeCell ref="F566:F567"/>
    <mergeCell ref="G566:G567"/>
    <mergeCell ref="H566:H567"/>
    <mergeCell ref="S562:S564"/>
    <mergeCell ref="C563:C564"/>
    <mergeCell ref="E563:E564"/>
    <mergeCell ref="F563:F564"/>
    <mergeCell ref="G563:G564"/>
    <mergeCell ref="H563:H564"/>
    <mergeCell ref="J563:J564"/>
    <mergeCell ref="K563:K564"/>
    <mergeCell ref="L563:L564"/>
    <mergeCell ref="M563:M564"/>
    <mergeCell ref="D562:D563"/>
    <mergeCell ref="I562:I563"/>
    <mergeCell ref="N563:N564"/>
    <mergeCell ref="O563:O564"/>
    <mergeCell ref="P563:P564"/>
    <mergeCell ref="Q563:Q564"/>
    <mergeCell ref="R558:R561"/>
    <mergeCell ref="S558:S561"/>
    <mergeCell ref="B559:C559"/>
    <mergeCell ref="E559:E560"/>
    <mergeCell ref="F559:F560"/>
    <mergeCell ref="G559:G560"/>
    <mergeCell ref="H559:H560"/>
    <mergeCell ref="J559:J560"/>
    <mergeCell ref="K559:K560"/>
    <mergeCell ref="L559:L560"/>
    <mergeCell ref="I558:I561"/>
    <mergeCell ref="J558:Q558"/>
    <mergeCell ref="M559:M560"/>
    <mergeCell ref="N559:N560"/>
    <mergeCell ref="O559:O560"/>
    <mergeCell ref="P559:P560"/>
    <mergeCell ref="Q559:Q560"/>
    <mergeCell ref="F372:F373"/>
    <mergeCell ref="G372:G373"/>
    <mergeCell ref="B373:C373"/>
    <mergeCell ref="A558:A573"/>
    <mergeCell ref="B558:C558"/>
    <mergeCell ref="D558:D561"/>
    <mergeCell ref="E558:H558"/>
    <mergeCell ref="B560:C560"/>
    <mergeCell ref="B561:C561"/>
    <mergeCell ref="B562:B564"/>
    <mergeCell ref="O372:O373"/>
    <mergeCell ref="N372:N373"/>
    <mergeCell ref="M372:M373"/>
    <mergeCell ref="J371:Q371"/>
    <mergeCell ref="E371:H371"/>
    <mergeCell ref="B371:C371"/>
    <mergeCell ref="L372:L373"/>
    <mergeCell ref="K372:K373"/>
    <mergeCell ref="J372:J373"/>
    <mergeCell ref="H372:H373"/>
    <mergeCell ref="I375:I376"/>
    <mergeCell ref="D375:D376"/>
    <mergeCell ref="B374:C374"/>
    <mergeCell ref="S371:S374"/>
    <mergeCell ref="R371:R374"/>
    <mergeCell ref="I371:I374"/>
    <mergeCell ref="D371:D374"/>
    <mergeCell ref="E372:E373"/>
    <mergeCell ref="Q372:Q373"/>
    <mergeCell ref="P372:P373"/>
    <mergeCell ref="B372:C372"/>
    <mergeCell ref="L376:L377"/>
    <mergeCell ref="K376:K377"/>
    <mergeCell ref="J376:J377"/>
    <mergeCell ref="H376:H377"/>
    <mergeCell ref="G376:G377"/>
    <mergeCell ref="F376:F377"/>
    <mergeCell ref="E376:E377"/>
    <mergeCell ref="C376:C377"/>
    <mergeCell ref="B375:B377"/>
    <mergeCell ref="B378:B380"/>
    <mergeCell ref="I378:I379"/>
    <mergeCell ref="D378:D379"/>
    <mergeCell ref="S375:S377"/>
    <mergeCell ref="R376:R377"/>
    <mergeCell ref="Q376:Q377"/>
    <mergeCell ref="P376:P377"/>
    <mergeCell ref="O376:O377"/>
    <mergeCell ref="N376:N377"/>
    <mergeCell ref="M376:M377"/>
    <mergeCell ref="J379:J380"/>
    <mergeCell ref="H379:H380"/>
    <mergeCell ref="G379:G380"/>
    <mergeCell ref="F379:F380"/>
    <mergeCell ref="E379:E380"/>
    <mergeCell ref="C379:C380"/>
    <mergeCell ref="D381:D382"/>
    <mergeCell ref="S378:S380"/>
    <mergeCell ref="R379:R380"/>
    <mergeCell ref="Q379:Q380"/>
    <mergeCell ref="P379:P380"/>
    <mergeCell ref="O379:O380"/>
    <mergeCell ref="N379:N380"/>
    <mergeCell ref="M379:M380"/>
    <mergeCell ref="L379:L380"/>
    <mergeCell ref="K379:K380"/>
    <mergeCell ref="L382:L383"/>
    <mergeCell ref="K382:K383"/>
    <mergeCell ref="J382:J383"/>
    <mergeCell ref="H382:H383"/>
    <mergeCell ref="G382:G383"/>
    <mergeCell ref="F382:F383"/>
    <mergeCell ref="I381:I382"/>
    <mergeCell ref="R382:R383"/>
    <mergeCell ref="Q382:Q383"/>
    <mergeCell ref="P382:P383"/>
    <mergeCell ref="O382:O383"/>
    <mergeCell ref="N382:N383"/>
    <mergeCell ref="M382:M383"/>
    <mergeCell ref="J389:J390"/>
    <mergeCell ref="H389:H390"/>
    <mergeCell ref="C385:C386"/>
    <mergeCell ref="B384:B386"/>
    <mergeCell ref="A371:A386"/>
    <mergeCell ref="I384:I385"/>
    <mergeCell ref="D384:D385"/>
    <mergeCell ref="E382:E383"/>
    <mergeCell ref="C382:C383"/>
    <mergeCell ref="B381:B383"/>
    <mergeCell ref="S388:S391"/>
    <mergeCell ref="R388:R391"/>
    <mergeCell ref="I388:I391"/>
    <mergeCell ref="D388:D391"/>
    <mergeCell ref="E389:E390"/>
    <mergeCell ref="B390:C390"/>
    <mergeCell ref="B389:C389"/>
    <mergeCell ref="J388:Q388"/>
    <mergeCell ref="E388:H388"/>
    <mergeCell ref="B388:C388"/>
    <mergeCell ref="B391:C391"/>
    <mergeCell ref="Q389:Q390"/>
    <mergeCell ref="P389:P390"/>
    <mergeCell ref="O389:O390"/>
    <mergeCell ref="N389:N390"/>
    <mergeCell ref="M389:M390"/>
    <mergeCell ref="G389:G390"/>
    <mergeCell ref="F389:F390"/>
    <mergeCell ref="L389:L390"/>
    <mergeCell ref="K389:K390"/>
    <mergeCell ref="F393:F394"/>
    <mergeCell ref="E393:E394"/>
    <mergeCell ref="C393:C394"/>
    <mergeCell ref="B392:B394"/>
    <mergeCell ref="I392:I393"/>
    <mergeCell ref="D392:D393"/>
    <mergeCell ref="M393:M394"/>
    <mergeCell ref="L393:L394"/>
    <mergeCell ref="K393:K394"/>
    <mergeCell ref="J393:J394"/>
    <mergeCell ref="H393:H394"/>
    <mergeCell ref="G393:G394"/>
    <mergeCell ref="S392:S394"/>
    <mergeCell ref="R393:R394"/>
    <mergeCell ref="Q393:Q394"/>
    <mergeCell ref="P393:P394"/>
    <mergeCell ref="O393:O394"/>
    <mergeCell ref="N393:N394"/>
    <mergeCell ref="F396:F397"/>
    <mergeCell ref="E396:E397"/>
    <mergeCell ref="C396:C397"/>
    <mergeCell ref="B395:B397"/>
    <mergeCell ref="I395:I396"/>
    <mergeCell ref="D395:D396"/>
    <mergeCell ref="M396:M397"/>
    <mergeCell ref="L396:L397"/>
    <mergeCell ref="K396:K397"/>
    <mergeCell ref="J396:J397"/>
    <mergeCell ref="H396:H397"/>
    <mergeCell ref="G396:G397"/>
    <mergeCell ref="S395:S397"/>
    <mergeCell ref="R396:R397"/>
    <mergeCell ref="Q396:Q397"/>
    <mergeCell ref="P396:P397"/>
    <mergeCell ref="O396:O397"/>
    <mergeCell ref="N396:N397"/>
    <mergeCell ref="F399:F400"/>
    <mergeCell ref="E399:E400"/>
    <mergeCell ref="C399:C400"/>
    <mergeCell ref="B398:B400"/>
    <mergeCell ref="I398:I399"/>
    <mergeCell ref="D398:D399"/>
    <mergeCell ref="M399:M400"/>
    <mergeCell ref="L399:L400"/>
    <mergeCell ref="K399:K400"/>
    <mergeCell ref="J399:J400"/>
    <mergeCell ref="H399:H400"/>
    <mergeCell ref="G399:G400"/>
    <mergeCell ref="C402:C403"/>
    <mergeCell ref="B401:B403"/>
    <mergeCell ref="A388:A403"/>
    <mergeCell ref="I401:I402"/>
    <mergeCell ref="D401:D402"/>
    <mergeCell ref="R399:R400"/>
    <mergeCell ref="Q399:Q400"/>
    <mergeCell ref="P399:P400"/>
    <mergeCell ref="O399:O400"/>
    <mergeCell ref="N399:N400"/>
    <mergeCell ref="B405:C405"/>
    <mergeCell ref="L406:L407"/>
    <mergeCell ref="K406:K407"/>
    <mergeCell ref="J406:J407"/>
    <mergeCell ref="H406:H407"/>
    <mergeCell ref="F406:F407"/>
    <mergeCell ref="G406:G407"/>
    <mergeCell ref="B407:C407"/>
    <mergeCell ref="P406:P407"/>
    <mergeCell ref="O406:O407"/>
    <mergeCell ref="N406:N407"/>
    <mergeCell ref="M406:M407"/>
    <mergeCell ref="J405:Q405"/>
    <mergeCell ref="E405:H405"/>
    <mergeCell ref="B409:B411"/>
    <mergeCell ref="I409:I410"/>
    <mergeCell ref="D409:D410"/>
    <mergeCell ref="B408:C408"/>
    <mergeCell ref="S405:S408"/>
    <mergeCell ref="R405:R408"/>
    <mergeCell ref="I405:I408"/>
    <mergeCell ref="D405:D408"/>
    <mergeCell ref="E406:E407"/>
    <mergeCell ref="Q406:Q407"/>
    <mergeCell ref="M410:M411"/>
    <mergeCell ref="B406:C406"/>
    <mergeCell ref="L410:L411"/>
    <mergeCell ref="K410:K411"/>
    <mergeCell ref="J410:J411"/>
    <mergeCell ref="H410:H411"/>
    <mergeCell ref="G410:G411"/>
    <mergeCell ref="F410:F411"/>
    <mergeCell ref="E410:E411"/>
    <mergeCell ref="C410:C411"/>
    <mergeCell ref="S409:S411"/>
    <mergeCell ref="R410:R411"/>
    <mergeCell ref="Q410:Q411"/>
    <mergeCell ref="P410:P411"/>
    <mergeCell ref="O410:O411"/>
    <mergeCell ref="N410:N411"/>
    <mergeCell ref="G413:G414"/>
    <mergeCell ref="F413:F414"/>
    <mergeCell ref="E413:E414"/>
    <mergeCell ref="C413:C414"/>
    <mergeCell ref="B412:B414"/>
    <mergeCell ref="I412:I413"/>
    <mergeCell ref="D412:D413"/>
    <mergeCell ref="N413:N414"/>
    <mergeCell ref="M413:M414"/>
    <mergeCell ref="L413:L414"/>
    <mergeCell ref="K413:K414"/>
    <mergeCell ref="J413:J414"/>
    <mergeCell ref="H413:H414"/>
    <mergeCell ref="H416:H417"/>
    <mergeCell ref="G416:G417"/>
    <mergeCell ref="F416:F417"/>
    <mergeCell ref="I415:I416"/>
    <mergeCell ref="D415:D416"/>
    <mergeCell ref="S412:S414"/>
    <mergeCell ref="R413:R414"/>
    <mergeCell ref="Q413:Q414"/>
    <mergeCell ref="P413:P414"/>
    <mergeCell ref="O413:O414"/>
    <mergeCell ref="B415:B417"/>
    <mergeCell ref="R416:R417"/>
    <mergeCell ref="Q416:Q417"/>
    <mergeCell ref="P416:P417"/>
    <mergeCell ref="O416:O417"/>
    <mergeCell ref="N416:N417"/>
    <mergeCell ref="M416:M417"/>
    <mergeCell ref="L416:L417"/>
    <mergeCell ref="K416:K417"/>
    <mergeCell ref="J416:J417"/>
    <mergeCell ref="B422:C422"/>
    <mergeCell ref="J423:J424"/>
    <mergeCell ref="H423:H424"/>
    <mergeCell ref="C419:C420"/>
    <mergeCell ref="B418:B420"/>
    <mergeCell ref="A405:A420"/>
    <mergeCell ref="I418:I419"/>
    <mergeCell ref="D418:D419"/>
    <mergeCell ref="E416:E417"/>
    <mergeCell ref="C416:C417"/>
    <mergeCell ref="F423:F424"/>
    <mergeCell ref="L423:L424"/>
    <mergeCell ref="K423:K424"/>
    <mergeCell ref="S422:S425"/>
    <mergeCell ref="R422:R425"/>
    <mergeCell ref="I422:I425"/>
    <mergeCell ref="J422:Q422"/>
    <mergeCell ref="E422:H422"/>
    <mergeCell ref="Q423:Q424"/>
    <mergeCell ref="P423:P424"/>
    <mergeCell ref="O423:O424"/>
    <mergeCell ref="N423:N424"/>
    <mergeCell ref="M423:M424"/>
    <mergeCell ref="G423:G424"/>
    <mergeCell ref="E427:E428"/>
    <mergeCell ref="C427:C428"/>
    <mergeCell ref="L427:L428"/>
    <mergeCell ref="K427:K428"/>
    <mergeCell ref="J427:J428"/>
    <mergeCell ref="F427:F428"/>
    <mergeCell ref="B426:B428"/>
    <mergeCell ref="I426:I427"/>
    <mergeCell ref="D426:D427"/>
    <mergeCell ref="B425:C425"/>
    <mergeCell ref="D422:D425"/>
    <mergeCell ref="E423:E424"/>
    <mergeCell ref="B424:C424"/>
    <mergeCell ref="B423:C423"/>
    <mergeCell ref="H427:H428"/>
    <mergeCell ref="G427:G428"/>
    <mergeCell ref="B429:B431"/>
    <mergeCell ref="I429:I430"/>
    <mergeCell ref="D429:D430"/>
    <mergeCell ref="S426:S428"/>
    <mergeCell ref="R427:R428"/>
    <mergeCell ref="Q427:Q428"/>
    <mergeCell ref="P427:P428"/>
    <mergeCell ref="O427:O428"/>
    <mergeCell ref="N427:N428"/>
    <mergeCell ref="M427:M428"/>
    <mergeCell ref="M430:M431"/>
    <mergeCell ref="L430:L431"/>
    <mergeCell ref="K430:K431"/>
    <mergeCell ref="J430:J431"/>
    <mergeCell ref="H430:H431"/>
    <mergeCell ref="G430:G431"/>
    <mergeCell ref="S429:S431"/>
    <mergeCell ref="R430:R431"/>
    <mergeCell ref="Q430:Q431"/>
    <mergeCell ref="P430:P431"/>
    <mergeCell ref="O430:O431"/>
    <mergeCell ref="N430:N431"/>
    <mergeCell ref="J433:J434"/>
    <mergeCell ref="H433:H434"/>
    <mergeCell ref="G433:G434"/>
    <mergeCell ref="F433:F434"/>
    <mergeCell ref="E433:E434"/>
    <mergeCell ref="C433:C434"/>
    <mergeCell ref="I432:I433"/>
    <mergeCell ref="D432:D433"/>
    <mergeCell ref="I435:I436"/>
    <mergeCell ref="D435:D436"/>
    <mergeCell ref="R433:R434"/>
    <mergeCell ref="Q433:Q434"/>
    <mergeCell ref="P433:P434"/>
    <mergeCell ref="O433:O434"/>
    <mergeCell ref="N433:N434"/>
    <mergeCell ref="M433:M434"/>
    <mergeCell ref="L433:L434"/>
    <mergeCell ref="K433:K434"/>
    <mergeCell ref="F440:F441"/>
    <mergeCell ref="G440:G441"/>
    <mergeCell ref="B441:C441"/>
    <mergeCell ref="C436:C437"/>
    <mergeCell ref="B435:B437"/>
    <mergeCell ref="A422:A437"/>
    <mergeCell ref="B432:B434"/>
    <mergeCell ref="F430:F431"/>
    <mergeCell ref="E430:E431"/>
    <mergeCell ref="C430:C431"/>
    <mergeCell ref="O440:O441"/>
    <mergeCell ref="N440:N441"/>
    <mergeCell ref="M440:M441"/>
    <mergeCell ref="J439:Q439"/>
    <mergeCell ref="E439:H439"/>
    <mergeCell ref="B439:C439"/>
    <mergeCell ref="L440:L441"/>
    <mergeCell ref="K440:K441"/>
    <mergeCell ref="J440:J441"/>
    <mergeCell ref="H440:H441"/>
    <mergeCell ref="I443:I444"/>
    <mergeCell ref="D443:D444"/>
    <mergeCell ref="B442:C442"/>
    <mergeCell ref="S439:S442"/>
    <mergeCell ref="R439:R442"/>
    <mergeCell ref="I439:I442"/>
    <mergeCell ref="D439:D442"/>
    <mergeCell ref="E440:E441"/>
    <mergeCell ref="Q440:Q441"/>
    <mergeCell ref="P440:P441"/>
    <mergeCell ref="B440:C440"/>
    <mergeCell ref="L444:L445"/>
    <mergeCell ref="K444:K445"/>
    <mergeCell ref="J444:J445"/>
    <mergeCell ref="H444:H445"/>
    <mergeCell ref="G444:G445"/>
    <mergeCell ref="F444:F445"/>
    <mergeCell ref="E444:E445"/>
    <mergeCell ref="C444:C445"/>
    <mergeCell ref="B443:B445"/>
    <mergeCell ref="B446:B448"/>
    <mergeCell ref="I446:I447"/>
    <mergeCell ref="D446:D447"/>
    <mergeCell ref="S443:S445"/>
    <mergeCell ref="R444:R445"/>
    <mergeCell ref="Q444:Q445"/>
    <mergeCell ref="P444:P445"/>
    <mergeCell ref="O444:O445"/>
    <mergeCell ref="N444:N445"/>
    <mergeCell ref="M444:M445"/>
    <mergeCell ref="J447:J448"/>
    <mergeCell ref="H447:H448"/>
    <mergeCell ref="G447:G448"/>
    <mergeCell ref="F447:F448"/>
    <mergeCell ref="E447:E448"/>
    <mergeCell ref="C447:C448"/>
    <mergeCell ref="D449:D450"/>
    <mergeCell ref="S446:S448"/>
    <mergeCell ref="R447:R448"/>
    <mergeCell ref="Q447:Q448"/>
    <mergeCell ref="P447:P448"/>
    <mergeCell ref="O447:O448"/>
    <mergeCell ref="N447:N448"/>
    <mergeCell ref="M447:M448"/>
    <mergeCell ref="L447:L448"/>
    <mergeCell ref="K447:K448"/>
    <mergeCell ref="L450:L451"/>
    <mergeCell ref="K450:K451"/>
    <mergeCell ref="J450:J451"/>
    <mergeCell ref="H450:H451"/>
    <mergeCell ref="G450:G451"/>
    <mergeCell ref="F450:F451"/>
    <mergeCell ref="I449:I450"/>
    <mergeCell ref="R450:R451"/>
    <mergeCell ref="Q450:Q451"/>
    <mergeCell ref="P450:P451"/>
    <mergeCell ref="O450:O451"/>
    <mergeCell ref="N450:N451"/>
    <mergeCell ref="M450:M451"/>
    <mergeCell ref="J457:J458"/>
    <mergeCell ref="H457:H458"/>
    <mergeCell ref="C453:C454"/>
    <mergeCell ref="B452:B454"/>
    <mergeCell ref="A439:A454"/>
    <mergeCell ref="I452:I453"/>
    <mergeCell ref="D452:D453"/>
    <mergeCell ref="E450:E451"/>
    <mergeCell ref="C450:C451"/>
    <mergeCell ref="B449:B451"/>
    <mergeCell ref="S456:S459"/>
    <mergeCell ref="R456:R459"/>
    <mergeCell ref="I456:I459"/>
    <mergeCell ref="D456:D459"/>
    <mergeCell ref="E457:E458"/>
    <mergeCell ref="B458:C458"/>
    <mergeCell ref="B457:C457"/>
    <mergeCell ref="J456:Q456"/>
    <mergeCell ref="E456:H456"/>
    <mergeCell ref="B456:C456"/>
    <mergeCell ref="B459:C459"/>
    <mergeCell ref="Q457:Q458"/>
    <mergeCell ref="P457:P458"/>
    <mergeCell ref="O457:O458"/>
    <mergeCell ref="N457:N458"/>
    <mergeCell ref="M457:M458"/>
    <mergeCell ref="G457:G458"/>
    <mergeCell ref="F457:F458"/>
    <mergeCell ref="L457:L458"/>
    <mergeCell ref="K457:K458"/>
    <mergeCell ref="F461:F462"/>
    <mergeCell ref="E461:E462"/>
    <mergeCell ref="C461:C462"/>
    <mergeCell ref="B460:B462"/>
    <mergeCell ref="I460:I461"/>
    <mergeCell ref="D460:D461"/>
    <mergeCell ref="M461:M462"/>
    <mergeCell ref="L461:L462"/>
    <mergeCell ref="K461:K462"/>
    <mergeCell ref="J461:J462"/>
    <mergeCell ref="H461:H462"/>
    <mergeCell ref="G461:G462"/>
    <mergeCell ref="S460:S462"/>
    <mergeCell ref="R461:R462"/>
    <mergeCell ref="Q461:Q462"/>
    <mergeCell ref="P461:P462"/>
    <mergeCell ref="O461:O462"/>
    <mergeCell ref="N461:N462"/>
    <mergeCell ref="F464:F465"/>
    <mergeCell ref="E464:E465"/>
    <mergeCell ref="C464:C465"/>
    <mergeCell ref="B463:B465"/>
    <mergeCell ref="I463:I464"/>
    <mergeCell ref="D463:D464"/>
    <mergeCell ref="M464:M465"/>
    <mergeCell ref="L464:L465"/>
    <mergeCell ref="K464:K465"/>
    <mergeCell ref="J464:J465"/>
    <mergeCell ref="H464:H465"/>
    <mergeCell ref="G464:G465"/>
    <mergeCell ref="S463:S465"/>
    <mergeCell ref="R464:R465"/>
    <mergeCell ref="Q464:Q465"/>
    <mergeCell ref="P464:P465"/>
    <mergeCell ref="O464:O465"/>
    <mergeCell ref="N464:N465"/>
    <mergeCell ref="F467:F468"/>
    <mergeCell ref="E467:E468"/>
    <mergeCell ref="C467:C468"/>
    <mergeCell ref="B466:B468"/>
    <mergeCell ref="I466:I467"/>
    <mergeCell ref="D466:D467"/>
    <mergeCell ref="M467:M468"/>
    <mergeCell ref="L467:L468"/>
    <mergeCell ref="K467:K468"/>
    <mergeCell ref="J467:J468"/>
    <mergeCell ref="H467:H468"/>
    <mergeCell ref="G467:G468"/>
    <mergeCell ref="C470:C471"/>
    <mergeCell ref="B469:B471"/>
    <mergeCell ref="A456:A471"/>
    <mergeCell ref="I469:I470"/>
    <mergeCell ref="D469:D470"/>
    <mergeCell ref="R467:R468"/>
    <mergeCell ref="Q467:Q468"/>
    <mergeCell ref="P467:P468"/>
    <mergeCell ref="O467:O468"/>
    <mergeCell ref="N467:N468"/>
    <mergeCell ref="B473:C473"/>
    <mergeCell ref="L474:L475"/>
    <mergeCell ref="K474:K475"/>
    <mergeCell ref="J474:J475"/>
    <mergeCell ref="H474:H475"/>
    <mergeCell ref="F474:F475"/>
    <mergeCell ref="G474:G475"/>
    <mergeCell ref="B475:C475"/>
    <mergeCell ref="P474:P475"/>
    <mergeCell ref="O474:O475"/>
    <mergeCell ref="N474:N475"/>
    <mergeCell ref="M474:M475"/>
    <mergeCell ref="J473:Q473"/>
    <mergeCell ref="E473:H473"/>
    <mergeCell ref="B477:B479"/>
    <mergeCell ref="I477:I478"/>
    <mergeCell ref="D477:D478"/>
    <mergeCell ref="B476:C476"/>
    <mergeCell ref="S473:S476"/>
    <mergeCell ref="R473:R476"/>
    <mergeCell ref="I473:I476"/>
    <mergeCell ref="D473:D476"/>
    <mergeCell ref="E474:E475"/>
    <mergeCell ref="Q474:Q475"/>
    <mergeCell ref="M478:M479"/>
    <mergeCell ref="B474:C474"/>
    <mergeCell ref="L478:L479"/>
    <mergeCell ref="K478:K479"/>
    <mergeCell ref="J478:J479"/>
    <mergeCell ref="H478:H479"/>
    <mergeCell ref="G478:G479"/>
    <mergeCell ref="F478:F479"/>
    <mergeCell ref="E478:E479"/>
    <mergeCell ref="C478:C479"/>
    <mergeCell ref="S477:S479"/>
    <mergeCell ref="R478:R479"/>
    <mergeCell ref="Q478:Q479"/>
    <mergeCell ref="P478:P479"/>
    <mergeCell ref="O478:O479"/>
    <mergeCell ref="N478:N479"/>
    <mergeCell ref="G481:G482"/>
    <mergeCell ref="F481:F482"/>
    <mergeCell ref="E481:E482"/>
    <mergeCell ref="C481:C482"/>
    <mergeCell ref="B480:B482"/>
    <mergeCell ref="I480:I481"/>
    <mergeCell ref="D480:D481"/>
    <mergeCell ref="N481:N482"/>
    <mergeCell ref="M481:M482"/>
    <mergeCell ref="L481:L482"/>
    <mergeCell ref="K481:K482"/>
    <mergeCell ref="J481:J482"/>
    <mergeCell ref="H481:H482"/>
    <mergeCell ref="H484:H485"/>
    <mergeCell ref="G484:G485"/>
    <mergeCell ref="F484:F485"/>
    <mergeCell ref="I483:I484"/>
    <mergeCell ref="D483:D484"/>
    <mergeCell ref="S480:S482"/>
    <mergeCell ref="R481:R482"/>
    <mergeCell ref="Q481:Q482"/>
    <mergeCell ref="P481:P482"/>
    <mergeCell ref="O481:O482"/>
    <mergeCell ref="B483:B485"/>
    <mergeCell ref="R484:R485"/>
    <mergeCell ref="Q484:Q485"/>
    <mergeCell ref="P484:P485"/>
    <mergeCell ref="O484:O485"/>
    <mergeCell ref="N484:N485"/>
    <mergeCell ref="M484:M485"/>
    <mergeCell ref="L484:L485"/>
    <mergeCell ref="K484:K485"/>
    <mergeCell ref="J484:J485"/>
    <mergeCell ref="B490:C490"/>
    <mergeCell ref="J491:J492"/>
    <mergeCell ref="H491:H492"/>
    <mergeCell ref="C487:C488"/>
    <mergeCell ref="B486:B488"/>
    <mergeCell ref="A473:A488"/>
    <mergeCell ref="I486:I487"/>
    <mergeCell ref="D486:D487"/>
    <mergeCell ref="E484:E485"/>
    <mergeCell ref="C484:C485"/>
    <mergeCell ref="F491:F492"/>
    <mergeCell ref="L491:L492"/>
    <mergeCell ref="K491:K492"/>
    <mergeCell ref="S490:S493"/>
    <mergeCell ref="R490:R493"/>
    <mergeCell ref="I490:I493"/>
    <mergeCell ref="J490:Q490"/>
    <mergeCell ref="E490:H490"/>
    <mergeCell ref="Q491:Q492"/>
    <mergeCell ref="P491:P492"/>
    <mergeCell ref="O491:O492"/>
    <mergeCell ref="N491:N492"/>
    <mergeCell ref="M491:M492"/>
    <mergeCell ref="G491:G492"/>
    <mergeCell ref="E495:E496"/>
    <mergeCell ref="C495:C496"/>
    <mergeCell ref="L495:L496"/>
    <mergeCell ref="K495:K496"/>
    <mergeCell ref="J495:J496"/>
    <mergeCell ref="F495:F496"/>
    <mergeCell ref="B494:B496"/>
    <mergeCell ref="I494:I495"/>
    <mergeCell ref="D494:D495"/>
    <mergeCell ref="B493:C493"/>
    <mergeCell ref="D490:D493"/>
    <mergeCell ref="E491:E492"/>
    <mergeCell ref="B492:C492"/>
    <mergeCell ref="B491:C491"/>
    <mergeCell ref="H495:H496"/>
    <mergeCell ref="G495:G496"/>
    <mergeCell ref="B497:B499"/>
    <mergeCell ref="I497:I498"/>
    <mergeCell ref="D497:D498"/>
    <mergeCell ref="S494:S496"/>
    <mergeCell ref="R495:R496"/>
    <mergeCell ref="Q495:Q496"/>
    <mergeCell ref="P495:P496"/>
    <mergeCell ref="O495:O496"/>
    <mergeCell ref="N495:N496"/>
    <mergeCell ref="M495:M496"/>
    <mergeCell ref="M498:M499"/>
    <mergeCell ref="L498:L499"/>
    <mergeCell ref="K498:K499"/>
    <mergeCell ref="J498:J499"/>
    <mergeCell ref="H498:H499"/>
    <mergeCell ref="G498:G499"/>
    <mergeCell ref="S497:S499"/>
    <mergeCell ref="R498:R499"/>
    <mergeCell ref="Q498:Q499"/>
    <mergeCell ref="P498:P499"/>
    <mergeCell ref="O498:O499"/>
    <mergeCell ref="N498:N499"/>
    <mergeCell ref="J501:J502"/>
    <mergeCell ref="H501:H502"/>
    <mergeCell ref="G501:G502"/>
    <mergeCell ref="F501:F502"/>
    <mergeCell ref="E501:E502"/>
    <mergeCell ref="C501:C502"/>
    <mergeCell ref="I500:I501"/>
    <mergeCell ref="D500:D501"/>
    <mergeCell ref="I503:I504"/>
    <mergeCell ref="D503:D504"/>
    <mergeCell ref="R501:R502"/>
    <mergeCell ref="Q501:Q502"/>
    <mergeCell ref="P501:P502"/>
    <mergeCell ref="O501:O502"/>
    <mergeCell ref="N501:N502"/>
    <mergeCell ref="M501:M502"/>
    <mergeCell ref="L501:L502"/>
    <mergeCell ref="K501:K502"/>
    <mergeCell ref="F508:F509"/>
    <mergeCell ref="G508:G509"/>
    <mergeCell ref="B509:C509"/>
    <mergeCell ref="C504:C505"/>
    <mergeCell ref="B503:B505"/>
    <mergeCell ref="A490:A505"/>
    <mergeCell ref="B500:B502"/>
    <mergeCell ref="F498:F499"/>
    <mergeCell ref="E498:E499"/>
    <mergeCell ref="C498:C499"/>
    <mergeCell ref="O508:O509"/>
    <mergeCell ref="N508:N509"/>
    <mergeCell ref="M508:M509"/>
    <mergeCell ref="J507:Q507"/>
    <mergeCell ref="E507:H507"/>
    <mergeCell ref="B507:C507"/>
    <mergeCell ref="L508:L509"/>
    <mergeCell ref="K508:K509"/>
    <mergeCell ref="J508:J509"/>
    <mergeCell ref="H508:H509"/>
    <mergeCell ref="I511:I512"/>
    <mergeCell ref="D511:D512"/>
    <mergeCell ref="B510:C510"/>
    <mergeCell ref="S507:S510"/>
    <mergeCell ref="R507:R510"/>
    <mergeCell ref="I507:I510"/>
    <mergeCell ref="D507:D510"/>
    <mergeCell ref="E508:E509"/>
    <mergeCell ref="Q508:Q509"/>
    <mergeCell ref="P508:P509"/>
    <mergeCell ref="B508:C508"/>
    <mergeCell ref="L512:L513"/>
    <mergeCell ref="K512:K513"/>
    <mergeCell ref="J512:J513"/>
    <mergeCell ref="H512:H513"/>
    <mergeCell ref="G512:G513"/>
    <mergeCell ref="F512:F513"/>
    <mergeCell ref="E512:E513"/>
    <mergeCell ref="C512:C513"/>
    <mergeCell ref="B511:B513"/>
    <mergeCell ref="B514:B516"/>
    <mergeCell ref="I514:I515"/>
    <mergeCell ref="D514:D515"/>
    <mergeCell ref="S511:S513"/>
    <mergeCell ref="R512:R513"/>
    <mergeCell ref="Q512:Q513"/>
    <mergeCell ref="P512:P513"/>
    <mergeCell ref="O512:O513"/>
    <mergeCell ref="N512:N513"/>
    <mergeCell ref="M512:M513"/>
    <mergeCell ref="J515:J516"/>
    <mergeCell ref="H515:H516"/>
    <mergeCell ref="G515:G516"/>
    <mergeCell ref="F515:F516"/>
    <mergeCell ref="E515:E516"/>
    <mergeCell ref="C515:C516"/>
    <mergeCell ref="D517:D518"/>
    <mergeCell ref="S514:S516"/>
    <mergeCell ref="R515:R516"/>
    <mergeCell ref="Q515:Q516"/>
    <mergeCell ref="P515:P516"/>
    <mergeCell ref="O515:O516"/>
    <mergeCell ref="N515:N516"/>
    <mergeCell ref="M515:M516"/>
    <mergeCell ref="L515:L516"/>
    <mergeCell ref="K515:K516"/>
    <mergeCell ref="L518:L519"/>
    <mergeCell ref="K518:K519"/>
    <mergeCell ref="J518:J519"/>
    <mergeCell ref="H518:H519"/>
    <mergeCell ref="G518:G519"/>
    <mergeCell ref="F518:F519"/>
    <mergeCell ref="I517:I518"/>
    <mergeCell ref="R518:R519"/>
    <mergeCell ref="Q518:Q519"/>
    <mergeCell ref="P518:P519"/>
    <mergeCell ref="O518:O519"/>
    <mergeCell ref="N518:N519"/>
    <mergeCell ref="M518:M519"/>
    <mergeCell ref="J525:J526"/>
    <mergeCell ref="H525:H526"/>
    <mergeCell ref="C521:C522"/>
    <mergeCell ref="B520:B522"/>
    <mergeCell ref="A507:A522"/>
    <mergeCell ref="I520:I521"/>
    <mergeCell ref="D520:D521"/>
    <mergeCell ref="E518:E519"/>
    <mergeCell ref="C518:C519"/>
    <mergeCell ref="B517:B519"/>
    <mergeCell ref="S524:S527"/>
    <mergeCell ref="R524:R527"/>
    <mergeCell ref="I524:I527"/>
    <mergeCell ref="D524:D527"/>
    <mergeCell ref="E525:E526"/>
    <mergeCell ref="B526:C526"/>
    <mergeCell ref="B525:C525"/>
    <mergeCell ref="J524:Q524"/>
    <mergeCell ref="E524:H524"/>
    <mergeCell ref="B524:C524"/>
    <mergeCell ref="B527:C527"/>
    <mergeCell ref="Q525:Q526"/>
    <mergeCell ref="P525:P526"/>
    <mergeCell ref="O525:O526"/>
    <mergeCell ref="N525:N526"/>
    <mergeCell ref="M525:M526"/>
    <mergeCell ref="G525:G526"/>
    <mergeCell ref="F525:F526"/>
    <mergeCell ref="L525:L526"/>
    <mergeCell ref="K525:K526"/>
    <mergeCell ref="F529:F530"/>
    <mergeCell ref="E529:E530"/>
    <mergeCell ref="C529:C530"/>
    <mergeCell ref="B528:B530"/>
    <mergeCell ref="I528:I529"/>
    <mergeCell ref="D528:D529"/>
    <mergeCell ref="M529:M530"/>
    <mergeCell ref="L529:L530"/>
    <mergeCell ref="K529:K530"/>
    <mergeCell ref="J529:J530"/>
    <mergeCell ref="H529:H530"/>
    <mergeCell ref="G529:G530"/>
    <mergeCell ref="S528:S530"/>
    <mergeCell ref="R529:R530"/>
    <mergeCell ref="Q529:Q530"/>
    <mergeCell ref="P529:P530"/>
    <mergeCell ref="O529:O530"/>
    <mergeCell ref="N529:N530"/>
    <mergeCell ref="F532:F533"/>
    <mergeCell ref="E532:E533"/>
    <mergeCell ref="C532:C533"/>
    <mergeCell ref="B531:B533"/>
    <mergeCell ref="I531:I532"/>
    <mergeCell ref="D531:D532"/>
    <mergeCell ref="M532:M533"/>
    <mergeCell ref="L532:L533"/>
    <mergeCell ref="K532:K533"/>
    <mergeCell ref="J532:J533"/>
    <mergeCell ref="H532:H533"/>
    <mergeCell ref="G532:G533"/>
    <mergeCell ref="S531:S533"/>
    <mergeCell ref="R532:R533"/>
    <mergeCell ref="Q532:Q533"/>
    <mergeCell ref="P532:P533"/>
    <mergeCell ref="O532:O533"/>
    <mergeCell ref="N532:N533"/>
    <mergeCell ref="F535:F536"/>
    <mergeCell ref="E535:E536"/>
    <mergeCell ref="C535:C536"/>
    <mergeCell ref="B534:B536"/>
    <mergeCell ref="I534:I535"/>
    <mergeCell ref="D534:D535"/>
    <mergeCell ref="M535:M536"/>
    <mergeCell ref="L535:L536"/>
    <mergeCell ref="K535:K536"/>
    <mergeCell ref="J535:J536"/>
    <mergeCell ref="H535:H536"/>
    <mergeCell ref="G535:G536"/>
    <mergeCell ref="C538:C539"/>
    <mergeCell ref="B537:B539"/>
    <mergeCell ref="A524:A539"/>
    <mergeCell ref="I537:I538"/>
    <mergeCell ref="D537:D538"/>
    <mergeCell ref="R535:R536"/>
    <mergeCell ref="Q535:Q536"/>
    <mergeCell ref="P535:P536"/>
    <mergeCell ref="O535:O536"/>
    <mergeCell ref="N535:N536"/>
    <mergeCell ref="B541:C541"/>
    <mergeCell ref="L542:L543"/>
    <mergeCell ref="K542:K543"/>
    <mergeCell ref="J542:J543"/>
    <mergeCell ref="H542:H543"/>
    <mergeCell ref="F542:F543"/>
    <mergeCell ref="G542:G543"/>
    <mergeCell ref="B543:C543"/>
    <mergeCell ref="P542:P543"/>
    <mergeCell ref="O542:O543"/>
    <mergeCell ref="N542:N543"/>
    <mergeCell ref="M542:M543"/>
    <mergeCell ref="J541:Q541"/>
    <mergeCell ref="E541:H541"/>
    <mergeCell ref="B545:B547"/>
    <mergeCell ref="I545:I546"/>
    <mergeCell ref="D545:D546"/>
    <mergeCell ref="B544:C544"/>
    <mergeCell ref="S541:S544"/>
    <mergeCell ref="R541:R544"/>
    <mergeCell ref="I541:I544"/>
    <mergeCell ref="D541:D544"/>
    <mergeCell ref="E542:E543"/>
    <mergeCell ref="Q542:Q543"/>
    <mergeCell ref="M546:M547"/>
    <mergeCell ref="B542:C542"/>
    <mergeCell ref="L546:L547"/>
    <mergeCell ref="K546:K547"/>
    <mergeCell ref="J546:J547"/>
    <mergeCell ref="H546:H547"/>
    <mergeCell ref="G546:G547"/>
    <mergeCell ref="F546:F547"/>
    <mergeCell ref="E546:E547"/>
    <mergeCell ref="C546:C547"/>
    <mergeCell ref="S545:S547"/>
    <mergeCell ref="R546:R547"/>
    <mergeCell ref="Q546:Q547"/>
    <mergeCell ref="P546:P547"/>
    <mergeCell ref="O546:O547"/>
    <mergeCell ref="N546:N547"/>
    <mergeCell ref="G549:G550"/>
    <mergeCell ref="F549:F550"/>
    <mergeCell ref="E549:E550"/>
    <mergeCell ref="C549:C550"/>
    <mergeCell ref="B548:B550"/>
    <mergeCell ref="I548:I549"/>
    <mergeCell ref="D548:D549"/>
    <mergeCell ref="N549:N550"/>
    <mergeCell ref="M549:M550"/>
    <mergeCell ref="L549:L550"/>
    <mergeCell ref="K549:K550"/>
    <mergeCell ref="J549:J550"/>
    <mergeCell ref="H549:H550"/>
    <mergeCell ref="H552:H553"/>
    <mergeCell ref="G552:G553"/>
    <mergeCell ref="F552:F553"/>
    <mergeCell ref="I551:I552"/>
    <mergeCell ref="D551:D552"/>
    <mergeCell ref="S548:S550"/>
    <mergeCell ref="R549:R550"/>
    <mergeCell ref="Q549:Q550"/>
    <mergeCell ref="P549:P550"/>
    <mergeCell ref="O549:O550"/>
    <mergeCell ref="B551:B553"/>
    <mergeCell ref="R552:R553"/>
    <mergeCell ref="Q552:Q553"/>
    <mergeCell ref="P552:P553"/>
    <mergeCell ref="O552:O553"/>
    <mergeCell ref="N552:N553"/>
    <mergeCell ref="M552:M553"/>
    <mergeCell ref="L552:L553"/>
    <mergeCell ref="K552:K553"/>
    <mergeCell ref="J552:J553"/>
    <mergeCell ref="B201:C201"/>
    <mergeCell ref="J202:J203"/>
    <mergeCell ref="H202:H203"/>
    <mergeCell ref="C555:C556"/>
    <mergeCell ref="B554:B556"/>
    <mergeCell ref="A541:A556"/>
    <mergeCell ref="I554:I555"/>
    <mergeCell ref="D554:D555"/>
    <mergeCell ref="E552:E553"/>
    <mergeCell ref="C552:C553"/>
    <mergeCell ref="F202:F203"/>
    <mergeCell ref="L202:L203"/>
    <mergeCell ref="K202:K203"/>
    <mergeCell ref="S201:S204"/>
    <mergeCell ref="R201:R204"/>
    <mergeCell ref="I201:I204"/>
    <mergeCell ref="J201:Q201"/>
    <mergeCell ref="E201:H201"/>
    <mergeCell ref="Q202:Q203"/>
    <mergeCell ref="P202:P203"/>
    <mergeCell ref="O202:O203"/>
    <mergeCell ref="N202:N203"/>
    <mergeCell ref="M202:M203"/>
    <mergeCell ref="G202:G203"/>
    <mergeCell ref="E206:E207"/>
    <mergeCell ref="C206:C207"/>
    <mergeCell ref="L206:L207"/>
    <mergeCell ref="K206:K207"/>
    <mergeCell ref="J206:J207"/>
    <mergeCell ref="F206:F207"/>
    <mergeCell ref="B205:B207"/>
    <mergeCell ref="I205:I206"/>
    <mergeCell ref="D205:D206"/>
    <mergeCell ref="B204:C204"/>
    <mergeCell ref="D201:D204"/>
    <mergeCell ref="E202:E203"/>
    <mergeCell ref="B203:C203"/>
    <mergeCell ref="B202:C202"/>
    <mergeCell ref="H206:H207"/>
    <mergeCell ref="G206:G207"/>
    <mergeCell ref="B208:B210"/>
    <mergeCell ref="I208:I209"/>
    <mergeCell ref="D208:D209"/>
    <mergeCell ref="S205:S207"/>
    <mergeCell ref="R206:R207"/>
    <mergeCell ref="Q206:Q207"/>
    <mergeCell ref="P206:P207"/>
    <mergeCell ref="O206:O207"/>
    <mergeCell ref="N206:N207"/>
    <mergeCell ref="M206:M207"/>
    <mergeCell ref="M209:M210"/>
    <mergeCell ref="L209:L210"/>
    <mergeCell ref="K209:K210"/>
    <mergeCell ref="J209:J210"/>
    <mergeCell ref="H209:H210"/>
    <mergeCell ref="G209:G210"/>
    <mergeCell ref="S208:S210"/>
    <mergeCell ref="R209:R210"/>
    <mergeCell ref="Q209:Q210"/>
    <mergeCell ref="P209:P210"/>
    <mergeCell ref="O209:O210"/>
    <mergeCell ref="N209:N210"/>
    <mergeCell ref="J212:J213"/>
    <mergeCell ref="H212:H213"/>
    <mergeCell ref="G212:G213"/>
    <mergeCell ref="F212:F213"/>
    <mergeCell ref="E212:E213"/>
    <mergeCell ref="C212:C213"/>
    <mergeCell ref="I211:I212"/>
    <mergeCell ref="D211:D212"/>
    <mergeCell ref="I214:I215"/>
    <mergeCell ref="D214:D215"/>
    <mergeCell ref="R212:R213"/>
    <mergeCell ref="Q212:Q213"/>
    <mergeCell ref="P212:P213"/>
    <mergeCell ref="O212:O213"/>
    <mergeCell ref="N212:N213"/>
    <mergeCell ref="M212:M213"/>
    <mergeCell ref="L212:L213"/>
    <mergeCell ref="K212:K213"/>
    <mergeCell ref="F219:F220"/>
    <mergeCell ref="G219:G220"/>
    <mergeCell ref="B220:C220"/>
    <mergeCell ref="C215:C216"/>
    <mergeCell ref="B214:B216"/>
    <mergeCell ref="A201:A216"/>
    <mergeCell ref="B211:B213"/>
    <mergeCell ref="F209:F210"/>
    <mergeCell ref="E209:E210"/>
    <mergeCell ref="C209:C210"/>
    <mergeCell ref="O219:O220"/>
    <mergeCell ref="N219:N220"/>
    <mergeCell ref="M219:M220"/>
    <mergeCell ref="J218:Q218"/>
    <mergeCell ref="E218:H218"/>
    <mergeCell ref="B218:C218"/>
    <mergeCell ref="L219:L220"/>
    <mergeCell ref="K219:K220"/>
    <mergeCell ref="J219:J220"/>
    <mergeCell ref="H219:H220"/>
    <mergeCell ref="I222:I223"/>
    <mergeCell ref="D222:D223"/>
    <mergeCell ref="B221:C221"/>
    <mergeCell ref="S218:S221"/>
    <mergeCell ref="R218:R221"/>
    <mergeCell ref="I218:I221"/>
    <mergeCell ref="D218:D221"/>
    <mergeCell ref="E219:E220"/>
    <mergeCell ref="Q219:Q220"/>
    <mergeCell ref="P219:P220"/>
    <mergeCell ref="B219:C219"/>
    <mergeCell ref="L223:L224"/>
    <mergeCell ref="K223:K224"/>
    <mergeCell ref="J223:J224"/>
    <mergeCell ref="H223:H224"/>
    <mergeCell ref="G223:G224"/>
    <mergeCell ref="F223:F224"/>
    <mergeCell ref="E223:E224"/>
    <mergeCell ref="C223:C224"/>
    <mergeCell ref="B222:B224"/>
    <mergeCell ref="B225:B227"/>
    <mergeCell ref="I225:I226"/>
    <mergeCell ref="D225:D226"/>
    <mergeCell ref="S222:S224"/>
    <mergeCell ref="R223:R224"/>
    <mergeCell ref="Q223:Q224"/>
    <mergeCell ref="P223:P224"/>
    <mergeCell ref="O223:O224"/>
    <mergeCell ref="N223:N224"/>
    <mergeCell ref="M223:M224"/>
    <mergeCell ref="J226:J227"/>
    <mergeCell ref="H226:H227"/>
    <mergeCell ref="G226:G227"/>
    <mergeCell ref="F226:F227"/>
    <mergeCell ref="E226:E227"/>
    <mergeCell ref="C226:C227"/>
    <mergeCell ref="D228:D229"/>
    <mergeCell ref="S225:S227"/>
    <mergeCell ref="R226:R227"/>
    <mergeCell ref="Q226:Q227"/>
    <mergeCell ref="P226:P227"/>
    <mergeCell ref="O226:O227"/>
    <mergeCell ref="N226:N227"/>
    <mergeCell ref="M226:M227"/>
    <mergeCell ref="L226:L227"/>
    <mergeCell ref="K226:K227"/>
    <mergeCell ref="L229:L230"/>
    <mergeCell ref="K229:K230"/>
    <mergeCell ref="J229:J230"/>
    <mergeCell ref="H229:H230"/>
    <mergeCell ref="G229:G230"/>
    <mergeCell ref="F229:F230"/>
    <mergeCell ref="I228:I229"/>
    <mergeCell ref="R229:R230"/>
    <mergeCell ref="Q229:Q230"/>
    <mergeCell ref="P229:P230"/>
    <mergeCell ref="O229:O230"/>
    <mergeCell ref="N229:N230"/>
    <mergeCell ref="M229:M230"/>
    <mergeCell ref="J236:J237"/>
    <mergeCell ref="H236:H237"/>
    <mergeCell ref="C232:C233"/>
    <mergeCell ref="B231:B233"/>
    <mergeCell ref="A218:A233"/>
    <mergeCell ref="I231:I232"/>
    <mergeCell ref="D231:D232"/>
    <mergeCell ref="E229:E230"/>
    <mergeCell ref="C229:C230"/>
    <mergeCell ref="B228:B230"/>
    <mergeCell ref="S235:S238"/>
    <mergeCell ref="R235:R238"/>
    <mergeCell ref="I235:I238"/>
    <mergeCell ref="D235:D238"/>
    <mergeCell ref="E236:E237"/>
    <mergeCell ref="B237:C237"/>
    <mergeCell ref="B236:C236"/>
    <mergeCell ref="J235:Q235"/>
    <mergeCell ref="E235:H235"/>
    <mergeCell ref="B235:C235"/>
    <mergeCell ref="B238:C238"/>
    <mergeCell ref="Q236:Q237"/>
    <mergeCell ref="P236:P237"/>
    <mergeCell ref="O236:O237"/>
    <mergeCell ref="N236:N237"/>
    <mergeCell ref="M236:M237"/>
    <mergeCell ref="G236:G237"/>
    <mergeCell ref="F236:F237"/>
    <mergeCell ref="L236:L237"/>
    <mergeCell ref="K236:K237"/>
    <mergeCell ref="F240:F241"/>
    <mergeCell ref="E240:E241"/>
    <mergeCell ref="C240:C241"/>
    <mergeCell ref="B239:B241"/>
    <mergeCell ref="I239:I240"/>
    <mergeCell ref="D239:D240"/>
    <mergeCell ref="M240:M241"/>
    <mergeCell ref="L240:L241"/>
    <mergeCell ref="K240:K241"/>
    <mergeCell ref="J240:J241"/>
    <mergeCell ref="H240:H241"/>
    <mergeCell ref="G240:G241"/>
    <mergeCell ref="S239:S241"/>
    <mergeCell ref="R240:R241"/>
    <mergeCell ref="Q240:Q241"/>
    <mergeCell ref="P240:P241"/>
    <mergeCell ref="O240:O241"/>
    <mergeCell ref="N240:N241"/>
    <mergeCell ref="F243:F244"/>
    <mergeCell ref="E243:E244"/>
    <mergeCell ref="C243:C244"/>
    <mergeCell ref="B242:B244"/>
    <mergeCell ref="I242:I243"/>
    <mergeCell ref="D242:D243"/>
    <mergeCell ref="M243:M244"/>
    <mergeCell ref="L243:L244"/>
    <mergeCell ref="K243:K244"/>
    <mergeCell ref="J243:J244"/>
    <mergeCell ref="H243:H244"/>
    <mergeCell ref="G243:G244"/>
    <mergeCell ref="S242:S244"/>
    <mergeCell ref="R243:R244"/>
    <mergeCell ref="Q243:Q244"/>
    <mergeCell ref="P243:P244"/>
    <mergeCell ref="O243:O244"/>
    <mergeCell ref="N243:N244"/>
    <mergeCell ref="F246:F247"/>
    <mergeCell ref="E246:E247"/>
    <mergeCell ref="C246:C247"/>
    <mergeCell ref="B245:B247"/>
    <mergeCell ref="I245:I246"/>
    <mergeCell ref="D245:D246"/>
    <mergeCell ref="M246:M247"/>
    <mergeCell ref="L246:L247"/>
    <mergeCell ref="K246:K247"/>
    <mergeCell ref="J246:J247"/>
    <mergeCell ref="H246:H247"/>
    <mergeCell ref="G246:G247"/>
    <mergeCell ref="C249:C250"/>
    <mergeCell ref="B248:B250"/>
    <mergeCell ref="A235:A250"/>
    <mergeCell ref="I248:I249"/>
    <mergeCell ref="D248:D249"/>
    <mergeCell ref="R246:R247"/>
    <mergeCell ref="Q246:Q247"/>
    <mergeCell ref="P246:P247"/>
    <mergeCell ref="O246:O247"/>
    <mergeCell ref="N246:N247"/>
    <mergeCell ref="B252:C252"/>
    <mergeCell ref="L253:L254"/>
    <mergeCell ref="K253:K254"/>
    <mergeCell ref="J253:J254"/>
    <mergeCell ref="H253:H254"/>
    <mergeCell ref="F253:F254"/>
    <mergeCell ref="G253:G254"/>
    <mergeCell ref="B254:C254"/>
    <mergeCell ref="P253:P254"/>
    <mergeCell ref="O253:O254"/>
    <mergeCell ref="N253:N254"/>
    <mergeCell ref="M253:M254"/>
    <mergeCell ref="J252:Q252"/>
    <mergeCell ref="E252:H252"/>
    <mergeCell ref="B256:B258"/>
    <mergeCell ref="I256:I257"/>
    <mergeCell ref="D256:D257"/>
    <mergeCell ref="B255:C255"/>
    <mergeCell ref="S252:S255"/>
    <mergeCell ref="R252:R255"/>
    <mergeCell ref="I252:I255"/>
    <mergeCell ref="D252:D255"/>
    <mergeCell ref="E253:E254"/>
    <mergeCell ref="Q253:Q254"/>
    <mergeCell ref="M257:M258"/>
    <mergeCell ref="B253:C253"/>
    <mergeCell ref="L257:L258"/>
    <mergeCell ref="K257:K258"/>
    <mergeCell ref="J257:J258"/>
    <mergeCell ref="H257:H258"/>
    <mergeCell ref="G257:G258"/>
    <mergeCell ref="F257:F258"/>
    <mergeCell ref="E257:E258"/>
    <mergeCell ref="C257:C258"/>
    <mergeCell ref="S256:S258"/>
    <mergeCell ref="R257:R258"/>
    <mergeCell ref="Q257:Q258"/>
    <mergeCell ref="P257:P258"/>
    <mergeCell ref="O257:O258"/>
    <mergeCell ref="N257:N258"/>
    <mergeCell ref="G260:G261"/>
    <mergeCell ref="F260:F261"/>
    <mergeCell ref="E260:E261"/>
    <mergeCell ref="C260:C261"/>
    <mergeCell ref="B259:B261"/>
    <mergeCell ref="I259:I260"/>
    <mergeCell ref="D259:D260"/>
    <mergeCell ref="N260:N261"/>
    <mergeCell ref="M260:M261"/>
    <mergeCell ref="L260:L261"/>
    <mergeCell ref="K260:K261"/>
    <mergeCell ref="J260:J261"/>
    <mergeCell ref="H260:H261"/>
    <mergeCell ref="H263:H264"/>
    <mergeCell ref="G263:G264"/>
    <mergeCell ref="F263:F264"/>
    <mergeCell ref="I262:I263"/>
    <mergeCell ref="D262:D263"/>
    <mergeCell ref="S259:S261"/>
    <mergeCell ref="R260:R261"/>
    <mergeCell ref="Q260:Q261"/>
    <mergeCell ref="P260:P261"/>
    <mergeCell ref="O260:O261"/>
    <mergeCell ref="B262:B264"/>
    <mergeCell ref="R263:R264"/>
    <mergeCell ref="Q263:Q264"/>
    <mergeCell ref="P263:P264"/>
    <mergeCell ref="O263:O264"/>
    <mergeCell ref="N263:N264"/>
    <mergeCell ref="M263:M264"/>
    <mergeCell ref="L263:L264"/>
    <mergeCell ref="K263:K264"/>
    <mergeCell ref="J263:J264"/>
    <mergeCell ref="B269:C269"/>
    <mergeCell ref="J270:J271"/>
    <mergeCell ref="H270:H271"/>
    <mergeCell ref="C266:C267"/>
    <mergeCell ref="B265:B267"/>
    <mergeCell ref="A252:A267"/>
    <mergeCell ref="I265:I266"/>
    <mergeCell ref="D265:D266"/>
    <mergeCell ref="E263:E264"/>
    <mergeCell ref="C263:C264"/>
    <mergeCell ref="F270:F271"/>
    <mergeCell ref="L270:L271"/>
    <mergeCell ref="K270:K271"/>
    <mergeCell ref="S269:S272"/>
    <mergeCell ref="R269:R272"/>
    <mergeCell ref="I269:I272"/>
    <mergeCell ref="J269:Q269"/>
    <mergeCell ref="E269:H269"/>
    <mergeCell ref="Q270:Q271"/>
    <mergeCell ref="P270:P271"/>
    <mergeCell ref="O270:O271"/>
    <mergeCell ref="N270:N271"/>
    <mergeCell ref="M270:M271"/>
    <mergeCell ref="G270:G271"/>
    <mergeCell ref="E274:E275"/>
    <mergeCell ref="C274:C275"/>
    <mergeCell ref="L274:L275"/>
    <mergeCell ref="K274:K275"/>
    <mergeCell ref="J274:J275"/>
    <mergeCell ref="F274:F275"/>
    <mergeCell ref="B273:B275"/>
    <mergeCell ref="I273:I274"/>
    <mergeCell ref="D273:D274"/>
    <mergeCell ref="B272:C272"/>
    <mergeCell ref="D269:D272"/>
    <mergeCell ref="E270:E271"/>
    <mergeCell ref="B271:C271"/>
    <mergeCell ref="B270:C270"/>
    <mergeCell ref="H274:H275"/>
    <mergeCell ref="G274:G275"/>
    <mergeCell ref="B276:B278"/>
    <mergeCell ref="I276:I277"/>
    <mergeCell ref="D276:D277"/>
    <mergeCell ref="S273:S275"/>
    <mergeCell ref="R274:R275"/>
    <mergeCell ref="Q274:Q275"/>
    <mergeCell ref="P274:P275"/>
    <mergeCell ref="O274:O275"/>
    <mergeCell ref="N274:N275"/>
    <mergeCell ref="M274:M275"/>
    <mergeCell ref="M277:M278"/>
    <mergeCell ref="L277:L278"/>
    <mergeCell ref="K277:K278"/>
    <mergeCell ref="J277:J278"/>
    <mergeCell ref="H277:H278"/>
    <mergeCell ref="G277:G278"/>
    <mergeCell ref="S276:S278"/>
    <mergeCell ref="R277:R278"/>
    <mergeCell ref="Q277:Q278"/>
    <mergeCell ref="P277:P278"/>
    <mergeCell ref="O277:O278"/>
    <mergeCell ref="N277:N278"/>
    <mergeCell ref="J280:J281"/>
    <mergeCell ref="H280:H281"/>
    <mergeCell ref="G280:G281"/>
    <mergeCell ref="F280:F281"/>
    <mergeCell ref="E280:E281"/>
    <mergeCell ref="C280:C281"/>
    <mergeCell ref="I279:I280"/>
    <mergeCell ref="D279:D280"/>
    <mergeCell ref="I282:I283"/>
    <mergeCell ref="D282:D283"/>
    <mergeCell ref="R280:R281"/>
    <mergeCell ref="Q280:Q281"/>
    <mergeCell ref="P280:P281"/>
    <mergeCell ref="O280:O281"/>
    <mergeCell ref="N280:N281"/>
    <mergeCell ref="M280:M281"/>
    <mergeCell ref="L280:L281"/>
    <mergeCell ref="K280:K281"/>
    <mergeCell ref="F287:F288"/>
    <mergeCell ref="G287:G288"/>
    <mergeCell ref="B288:C288"/>
    <mergeCell ref="C283:C284"/>
    <mergeCell ref="B282:B284"/>
    <mergeCell ref="A269:A284"/>
    <mergeCell ref="B279:B281"/>
    <mergeCell ref="F277:F278"/>
    <mergeCell ref="E277:E278"/>
    <mergeCell ref="C277:C278"/>
    <mergeCell ref="O287:O288"/>
    <mergeCell ref="N287:N288"/>
    <mergeCell ref="M287:M288"/>
    <mergeCell ref="J286:Q286"/>
    <mergeCell ref="E286:H286"/>
    <mergeCell ref="B286:C286"/>
    <mergeCell ref="L287:L288"/>
    <mergeCell ref="K287:K288"/>
    <mergeCell ref="J287:J288"/>
    <mergeCell ref="H287:H288"/>
    <mergeCell ref="I290:I291"/>
    <mergeCell ref="D290:D291"/>
    <mergeCell ref="B289:C289"/>
    <mergeCell ref="S286:S289"/>
    <mergeCell ref="R286:R289"/>
    <mergeCell ref="I286:I289"/>
    <mergeCell ref="D286:D289"/>
    <mergeCell ref="E287:E288"/>
    <mergeCell ref="Q287:Q288"/>
    <mergeCell ref="P287:P288"/>
    <mergeCell ref="B287:C287"/>
    <mergeCell ref="L291:L292"/>
    <mergeCell ref="K291:K292"/>
    <mergeCell ref="J291:J292"/>
    <mergeCell ref="H291:H292"/>
    <mergeCell ref="G291:G292"/>
    <mergeCell ref="F291:F292"/>
    <mergeCell ref="E291:E292"/>
    <mergeCell ref="C291:C292"/>
    <mergeCell ref="B290:B292"/>
    <mergeCell ref="B293:B295"/>
    <mergeCell ref="I293:I294"/>
    <mergeCell ref="D293:D294"/>
    <mergeCell ref="S290:S292"/>
    <mergeCell ref="R291:R292"/>
    <mergeCell ref="Q291:Q292"/>
    <mergeCell ref="P291:P292"/>
    <mergeCell ref="O291:O292"/>
    <mergeCell ref="N291:N292"/>
    <mergeCell ref="M291:M292"/>
    <mergeCell ref="J294:J295"/>
    <mergeCell ref="H294:H295"/>
    <mergeCell ref="G294:G295"/>
    <mergeCell ref="F294:F295"/>
    <mergeCell ref="E294:E295"/>
    <mergeCell ref="C294:C295"/>
    <mergeCell ref="D296:D297"/>
    <mergeCell ref="S293:S295"/>
    <mergeCell ref="R294:R295"/>
    <mergeCell ref="Q294:Q295"/>
    <mergeCell ref="P294:P295"/>
    <mergeCell ref="O294:O295"/>
    <mergeCell ref="N294:N295"/>
    <mergeCell ref="M294:M295"/>
    <mergeCell ref="L294:L295"/>
    <mergeCell ref="K294:K295"/>
    <mergeCell ref="L297:L298"/>
    <mergeCell ref="K297:K298"/>
    <mergeCell ref="J297:J298"/>
    <mergeCell ref="H297:H298"/>
    <mergeCell ref="G297:G298"/>
    <mergeCell ref="F297:F298"/>
    <mergeCell ref="I296:I297"/>
    <mergeCell ref="R297:R298"/>
    <mergeCell ref="Q297:Q298"/>
    <mergeCell ref="P297:P298"/>
    <mergeCell ref="O297:O298"/>
    <mergeCell ref="N297:N298"/>
    <mergeCell ref="M297:M298"/>
    <mergeCell ref="J304:J305"/>
    <mergeCell ref="H304:H305"/>
    <mergeCell ref="C300:C301"/>
    <mergeCell ref="B299:B301"/>
    <mergeCell ref="A286:A301"/>
    <mergeCell ref="I299:I300"/>
    <mergeCell ref="D299:D300"/>
    <mergeCell ref="E297:E298"/>
    <mergeCell ref="C297:C298"/>
    <mergeCell ref="B296:B298"/>
    <mergeCell ref="S303:S306"/>
    <mergeCell ref="R303:R306"/>
    <mergeCell ref="I303:I306"/>
    <mergeCell ref="D303:D306"/>
    <mergeCell ref="E304:E305"/>
    <mergeCell ref="B305:C305"/>
    <mergeCell ref="B304:C304"/>
    <mergeCell ref="J303:Q303"/>
    <mergeCell ref="E303:H303"/>
    <mergeCell ref="B303:C303"/>
    <mergeCell ref="B306:C306"/>
    <mergeCell ref="Q304:Q305"/>
    <mergeCell ref="P304:P305"/>
    <mergeCell ref="O304:O305"/>
    <mergeCell ref="N304:N305"/>
    <mergeCell ref="M304:M305"/>
    <mergeCell ref="G304:G305"/>
    <mergeCell ref="F304:F305"/>
    <mergeCell ref="L304:L305"/>
    <mergeCell ref="K304:K305"/>
    <mergeCell ref="F308:F309"/>
    <mergeCell ref="E308:E309"/>
    <mergeCell ref="C308:C309"/>
    <mergeCell ref="B307:B309"/>
    <mergeCell ref="I307:I308"/>
    <mergeCell ref="D307:D308"/>
    <mergeCell ref="M308:M309"/>
    <mergeCell ref="L308:L309"/>
    <mergeCell ref="K308:K309"/>
    <mergeCell ref="J308:J309"/>
    <mergeCell ref="H308:H309"/>
    <mergeCell ref="G308:G309"/>
    <mergeCell ref="S307:S309"/>
    <mergeCell ref="R308:R309"/>
    <mergeCell ref="Q308:Q309"/>
    <mergeCell ref="P308:P309"/>
    <mergeCell ref="O308:O309"/>
    <mergeCell ref="N308:N309"/>
    <mergeCell ref="F311:F312"/>
    <mergeCell ref="E311:E312"/>
    <mergeCell ref="C311:C312"/>
    <mergeCell ref="B310:B312"/>
    <mergeCell ref="I310:I311"/>
    <mergeCell ref="D310:D311"/>
    <mergeCell ref="M311:M312"/>
    <mergeCell ref="L311:L312"/>
    <mergeCell ref="K311:K312"/>
    <mergeCell ref="J311:J312"/>
    <mergeCell ref="H311:H312"/>
    <mergeCell ref="G311:G312"/>
    <mergeCell ref="S310:S312"/>
    <mergeCell ref="R311:R312"/>
    <mergeCell ref="Q311:Q312"/>
    <mergeCell ref="P311:P312"/>
    <mergeCell ref="O311:O312"/>
    <mergeCell ref="N311:N312"/>
    <mergeCell ref="F314:F315"/>
    <mergeCell ref="E314:E315"/>
    <mergeCell ref="C314:C315"/>
    <mergeCell ref="B313:B315"/>
    <mergeCell ref="I313:I314"/>
    <mergeCell ref="D313:D314"/>
    <mergeCell ref="M314:M315"/>
    <mergeCell ref="L314:L315"/>
    <mergeCell ref="K314:K315"/>
    <mergeCell ref="J314:J315"/>
    <mergeCell ref="H314:H315"/>
    <mergeCell ref="G314:G315"/>
    <mergeCell ref="C317:C318"/>
    <mergeCell ref="B316:B318"/>
    <mergeCell ref="A303:A318"/>
    <mergeCell ref="I316:I317"/>
    <mergeCell ref="D316:D317"/>
    <mergeCell ref="R314:R315"/>
    <mergeCell ref="Q314:Q315"/>
    <mergeCell ref="P314:P315"/>
    <mergeCell ref="O314:O315"/>
    <mergeCell ref="N314:N315"/>
    <mergeCell ref="B320:C320"/>
    <mergeCell ref="L321:L322"/>
    <mergeCell ref="K321:K322"/>
    <mergeCell ref="J321:J322"/>
    <mergeCell ref="H321:H322"/>
    <mergeCell ref="F321:F322"/>
    <mergeCell ref="G321:G322"/>
    <mergeCell ref="B322:C322"/>
    <mergeCell ref="P321:P322"/>
    <mergeCell ref="O321:O322"/>
    <mergeCell ref="N321:N322"/>
    <mergeCell ref="M321:M322"/>
    <mergeCell ref="J320:Q320"/>
    <mergeCell ref="E320:H320"/>
    <mergeCell ref="B324:B326"/>
    <mergeCell ref="I324:I325"/>
    <mergeCell ref="D324:D325"/>
    <mergeCell ref="B323:C323"/>
    <mergeCell ref="S320:S323"/>
    <mergeCell ref="R320:R323"/>
    <mergeCell ref="I320:I323"/>
    <mergeCell ref="D320:D323"/>
    <mergeCell ref="E321:E322"/>
    <mergeCell ref="Q321:Q322"/>
    <mergeCell ref="M325:M326"/>
    <mergeCell ref="B321:C321"/>
    <mergeCell ref="L325:L326"/>
    <mergeCell ref="K325:K326"/>
    <mergeCell ref="J325:J326"/>
    <mergeCell ref="H325:H326"/>
    <mergeCell ref="G325:G326"/>
    <mergeCell ref="F325:F326"/>
    <mergeCell ref="E325:E326"/>
    <mergeCell ref="C325:C326"/>
    <mergeCell ref="S324:S326"/>
    <mergeCell ref="R325:R326"/>
    <mergeCell ref="Q325:Q326"/>
    <mergeCell ref="P325:P326"/>
    <mergeCell ref="O325:O326"/>
    <mergeCell ref="N325:N326"/>
    <mergeCell ref="G328:G329"/>
    <mergeCell ref="F328:F329"/>
    <mergeCell ref="E328:E329"/>
    <mergeCell ref="C328:C329"/>
    <mergeCell ref="B327:B329"/>
    <mergeCell ref="I327:I328"/>
    <mergeCell ref="D327:D328"/>
    <mergeCell ref="N328:N329"/>
    <mergeCell ref="M328:M329"/>
    <mergeCell ref="L328:L329"/>
    <mergeCell ref="K328:K329"/>
    <mergeCell ref="J328:J329"/>
    <mergeCell ref="H328:H329"/>
    <mergeCell ref="H331:H332"/>
    <mergeCell ref="G331:G332"/>
    <mergeCell ref="F331:F332"/>
    <mergeCell ref="I330:I331"/>
    <mergeCell ref="D330:D331"/>
    <mergeCell ref="S327:S329"/>
    <mergeCell ref="R328:R329"/>
    <mergeCell ref="Q328:Q329"/>
    <mergeCell ref="P328:P329"/>
    <mergeCell ref="O328:O329"/>
    <mergeCell ref="B330:B332"/>
    <mergeCell ref="R331:R332"/>
    <mergeCell ref="Q331:Q332"/>
    <mergeCell ref="P331:P332"/>
    <mergeCell ref="O331:O332"/>
    <mergeCell ref="N331:N332"/>
    <mergeCell ref="M331:M332"/>
    <mergeCell ref="L331:L332"/>
    <mergeCell ref="K331:K332"/>
    <mergeCell ref="J331:J332"/>
    <mergeCell ref="B337:C337"/>
    <mergeCell ref="J338:J339"/>
    <mergeCell ref="H338:H339"/>
    <mergeCell ref="C334:C335"/>
    <mergeCell ref="B333:B335"/>
    <mergeCell ref="A320:A335"/>
    <mergeCell ref="I333:I334"/>
    <mergeCell ref="D333:D334"/>
    <mergeCell ref="E331:E332"/>
    <mergeCell ref="C331:C332"/>
    <mergeCell ref="F338:F339"/>
    <mergeCell ref="L338:L339"/>
    <mergeCell ref="K338:K339"/>
    <mergeCell ref="S337:S340"/>
    <mergeCell ref="R337:R340"/>
    <mergeCell ref="I337:I340"/>
    <mergeCell ref="J337:Q337"/>
    <mergeCell ref="E337:H337"/>
    <mergeCell ref="Q338:Q339"/>
    <mergeCell ref="P338:P339"/>
    <mergeCell ref="O338:O339"/>
    <mergeCell ref="N338:N339"/>
    <mergeCell ref="M338:M339"/>
    <mergeCell ref="G338:G339"/>
    <mergeCell ref="E342:E343"/>
    <mergeCell ref="C342:C343"/>
    <mergeCell ref="L342:L343"/>
    <mergeCell ref="K342:K343"/>
    <mergeCell ref="J342:J343"/>
    <mergeCell ref="F342:F343"/>
    <mergeCell ref="B341:B343"/>
    <mergeCell ref="I341:I342"/>
    <mergeCell ref="D341:D342"/>
    <mergeCell ref="B340:C340"/>
    <mergeCell ref="D337:D340"/>
    <mergeCell ref="E338:E339"/>
    <mergeCell ref="B339:C339"/>
    <mergeCell ref="B338:C338"/>
    <mergeCell ref="H342:H343"/>
    <mergeCell ref="G342:G343"/>
    <mergeCell ref="B344:B346"/>
    <mergeCell ref="I344:I345"/>
    <mergeCell ref="D344:D345"/>
    <mergeCell ref="S341:S343"/>
    <mergeCell ref="R342:R343"/>
    <mergeCell ref="Q342:Q343"/>
    <mergeCell ref="P342:P343"/>
    <mergeCell ref="O342:O343"/>
    <mergeCell ref="N342:N343"/>
    <mergeCell ref="M342:M343"/>
    <mergeCell ref="M345:M346"/>
    <mergeCell ref="L345:L346"/>
    <mergeCell ref="K345:K346"/>
    <mergeCell ref="J345:J346"/>
    <mergeCell ref="H345:H346"/>
    <mergeCell ref="G345:G346"/>
    <mergeCell ref="S344:S346"/>
    <mergeCell ref="R345:R346"/>
    <mergeCell ref="Q345:Q346"/>
    <mergeCell ref="P345:P346"/>
    <mergeCell ref="O345:O346"/>
    <mergeCell ref="N345:N346"/>
    <mergeCell ref="J348:J349"/>
    <mergeCell ref="H348:H349"/>
    <mergeCell ref="G348:G349"/>
    <mergeCell ref="F348:F349"/>
    <mergeCell ref="E348:E349"/>
    <mergeCell ref="C348:C349"/>
    <mergeCell ref="I347:I348"/>
    <mergeCell ref="D347:D348"/>
    <mergeCell ref="I350:I351"/>
    <mergeCell ref="D350:D351"/>
    <mergeCell ref="R348:R349"/>
    <mergeCell ref="Q348:Q349"/>
    <mergeCell ref="P348:P349"/>
    <mergeCell ref="O348:O349"/>
    <mergeCell ref="N348:N349"/>
    <mergeCell ref="M348:M349"/>
    <mergeCell ref="L348:L349"/>
    <mergeCell ref="K348:K349"/>
    <mergeCell ref="F355:F356"/>
    <mergeCell ref="G355:G356"/>
    <mergeCell ref="B356:C356"/>
    <mergeCell ref="C351:C352"/>
    <mergeCell ref="B350:B352"/>
    <mergeCell ref="A337:A352"/>
    <mergeCell ref="B347:B349"/>
    <mergeCell ref="F345:F346"/>
    <mergeCell ref="E345:E346"/>
    <mergeCell ref="C345:C346"/>
    <mergeCell ref="O355:O356"/>
    <mergeCell ref="N355:N356"/>
    <mergeCell ref="M355:M356"/>
    <mergeCell ref="J354:Q354"/>
    <mergeCell ref="E354:H354"/>
    <mergeCell ref="B354:C354"/>
    <mergeCell ref="L355:L356"/>
    <mergeCell ref="K355:K356"/>
    <mergeCell ref="J355:J356"/>
    <mergeCell ref="H355:H356"/>
    <mergeCell ref="I358:I359"/>
    <mergeCell ref="D358:D359"/>
    <mergeCell ref="B357:C357"/>
    <mergeCell ref="S354:S357"/>
    <mergeCell ref="R354:R357"/>
    <mergeCell ref="I354:I357"/>
    <mergeCell ref="D354:D357"/>
    <mergeCell ref="E355:E356"/>
    <mergeCell ref="Q355:Q356"/>
    <mergeCell ref="P355:P356"/>
    <mergeCell ref="B355:C355"/>
    <mergeCell ref="L359:L360"/>
    <mergeCell ref="K359:K360"/>
    <mergeCell ref="J359:J360"/>
    <mergeCell ref="H359:H360"/>
    <mergeCell ref="G359:G360"/>
    <mergeCell ref="F359:F360"/>
    <mergeCell ref="E359:E360"/>
    <mergeCell ref="C359:C360"/>
    <mergeCell ref="B358:B360"/>
    <mergeCell ref="B361:B363"/>
    <mergeCell ref="I361:I362"/>
    <mergeCell ref="D361:D362"/>
    <mergeCell ref="S358:S360"/>
    <mergeCell ref="R359:R360"/>
    <mergeCell ref="Q359:Q360"/>
    <mergeCell ref="P359:P360"/>
    <mergeCell ref="O359:O360"/>
    <mergeCell ref="N359:N360"/>
    <mergeCell ref="M359:M360"/>
    <mergeCell ref="J362:J363"/>
    <mergeCell ref="H362:H363"/>
    <mergeCell ref="G362:G363"/>
    <mergeCell ref="F362:F363"/>
    <mergeCell ref="E362:E363"/>
    <mergeCell ref="C362:C363"/>
    <mergeCell ref="D364:D365"/>
    <mergeCell ref="S361:S363"/>
    <mergeCell ref="R362:R363"/>
    <mergeCell ref="Q362:Q363"/>
    <mergeCell ref="P362:P363"/>
    <mergeCell ref="O362:O363"/>
    <mergeCell ref="N362:N363"/>
    <mergeCell ref="M362:M363"/>
    <mergeCell ref="L362:L363"/>
    <mergeCell ref="K362:K363"/>
    <mergeCell ref="L365:L366"/>
    <mergeCell ref="K365:K366"/>
    <mergeCell ref="J365:J366"/>
    <mergeCell ref="H365:H366"/>
    <mergeCell ref="G365:G366"/>
    <mergeCell ref="F365:F366"/>
    <mergeCell ref="I364:I365"/>
    <mergeCell ref="R365:R366"/>
    <mergeCell ref="Q365:Q366"/>
    <mergeCell ref="P365:P366"/>
    <mergeCell ref="O365:O366"/>
    <mergeCell ref="N365:N366"/>
    <mergeCell ref="M365:M366"/>
    <mergeCell ref="J117:J118"/>
    <mergeCell ref="H117:H118"/>
    <mergeCell ref="C368:C369"/>
    <mergeCell ref="B367:B369"/>
    <mergeCell ref="A354:A369"/>
    <mergeCell ref="I367:I368"/>
    <mergeCell ref="D367:D368"/>
    <mergeCell ref="E365:E366"/>
    <mergeCell ref="C365:C366"/>
    <mergeCell ref="B364:B366"/>
    <mergeCell ref="S116:S119"/>
    <mergeCell ref="R116:R119"/>
    <mergeCell ref="I116:I119"/>
    <mergeCell ref="D116:D119"/>
    <mergeCell ref="E117:E118"/>
    <mergeCell ref="B118:C118"/>
    <mergeCell ref="B117:C117"/>
    <mergeCell ref="J116:Q116"/>
    <mergeCell ref="E116:H116"/>
    <mergeCell ref="B116:C116"/>
    <mergeCell ref="B119:C119"/>
    <mergeCell ref="Q117:Q118"/>
    <mergeCell ref="P117:P118"/>
    <mergeCell ref="O117:O118"/>
    <mergeCell ref="N117:N118"/>
    <mergeCell ref="M117:M118"/>
    <mergeCell ref="G117:G118"/>
    <mergeCell ref="F117:F118"/>
    <mergeCell ref="L117:L118"/>
    <mergeCell ref="K117:K118"/>
    <mergeCell ref="F121:F122"/>
    <mergeCell ref="E121:E122"/>
    <mergeCell ref="C121:C122"/>
    <mergeCell ref="B120:B122"/>
    <mergeCell ref="I120:I121"/>
    <mergeCell ref="D120:D121"/>
    <mergeCell ref="M121:M122"/>
    <mergeCell ref="L121:L122"/>
    <mergeCell ref="K121:K122"/>
    <mergeCell ref="J121:J122"/>
    <mergeCell ref="H121:H122"/>
    <mergeCell ref="G121:G122"/>
    <mergeCell ref="S120:S122"/>
    <mergeCell ref="R121:R122"/>
    <mergeCell ref="Q121:Q122"/>
    <mergeCell ref="P121:P122"/>
    <mergeCell ref="O121:O122"/>
    <mergeCell ref="N121:N122"/>
    <mergeCell ref="F124:F125"/>
    <mergeCell ref="E124:E125"/>
    <mergeCell ref="C124:C125"/>
    <mergeCell ref="B123:B125"/>
    <mergeCell ref="I123:I124"/>
    <mergeCell ref="D123:D124"/>
    <mergeCell ref="M124:M125"/>
    <mergeCell ref="L124:L125"/>
    <mergeCell ref="K124:K125"/>
    <mergeCell ref="J124:J125"/>
    <mergeCell ref="H124:H125"/>
    <mergeCell ref="G124:G125"/>
    <mergeCell ref="S123:S125"/>
    <mergeCell ref="R124:R125"/>
    <mergeCell ref="Q124:Q125"/>
    <mergeCell ref="P124:P125"/>
    <mergeCell ref="O124:O125"/>
    <mergeCell ref="N124:N125"/>
    <mergeCell ref="F127:F128"/>
    <mergeCell ref="E127:E128"/>
    <mergeCell ref="C127:C128"/>
    <mergeCell ref="B126:B128"/>
    <mergeCell ref="I126:I127"/>
    <mergeCell ref="D126:D127"/>
    <mergeCell ref="M127:M128"/>
    <mergeCell ref="L127:L128"/>
    <mergeCell ref="K127:K128"/>
    <mergeCell ref="J127:J128"/>
    <mergeCell ref="H127:H128"/>
    <mergeCell ref="G127:G128"/>
    <mergeCell ref="C130:C131"/>
    <mergeCell ref="B129:B131"/>
    <mergeCell ref="A116:A131"/>
    <mergeCell ref="I129:I130"/>
    <mergeCell ref="D129:D130"/>
    <mergeCell ref="R127:R128"/>
    <mergeCell ref="Q127:Q128"/>
    <mergeCell ref="P127:P128"/>
    <mergeCell ref="O127:O128"/>
    <mergeCell ref="N127:N128"/>
    <mergeCell ref="B133:C133"/>
    <mergeCell ref="L134:L135"/>
    <mergeCell ref="K134:K135"/>
    <mergeCell ref="J134:J135"/>
    <mergeCell ref="H134:H135"/>
    <mergeCell ref="F134:F135"/>
    <mergeCell ref="G134:G135"/>
    <mergeCell ref="B135:C135"/>
    <mergeCell ref="P134:P135"/>
    <mergeCell ref="O134:O135"/>
    <mergeCell ref="N134:N135"/>
    <mergeCell ref="M134:M135"/>
    <mergeCell ref="J133:Q133"/>
    <mergeCell ref="E133:H133"/>
    <mergeCell ref="B137:B139"/>
    <mergeCell ref="I137:I138"/>
    <mergeCell ref="D137:D138"/>
    <mergeCell ref="B136:C136"/>
    <mergeCell ref="S133:S136"/>
    <mergeCell ref="R133:R136"/>
    <mergeCell ref="I133:I136"/>
    <mergeCell ref="D133:D136"/>
    <mergeCell ref="E134:E135"/>
    <mergeCell ref="Q134:Q135"/>
    <mergeCell ref="M138:M139"/>
    <mergeCell ref="B134:C134"/>
    <mergeCell ref="L138:L139"/>
    <mergeCell ref="K138:K139"/>
    <mergeCell ref="J138:J139"/>
    <mergeCell ref="H138:H139"/>
    <mergeCell ref="G138:G139"/>
    <mergeCell ref="F138:F139"/>
    <mergeCell ref="E138:E139"/>
    <mergeCell ref="C138:C139"/>
    <mergeCell ref="S137:S139"/>
    <mergeCell ref="R138:R139"/>
    <mergeCell ref="Q138:Q139"/>
    <mergeCell ref="P138:P139"/>
    <mergeCell ref="O138:O139"/>
    <mergeCell ref="N138:N139"/>
    <mergeCell ref="G141:G142"/>
    <mergeCell ref="F141:F142"/>
    <mergeCell ref="E141:E142"/>
    <mergeCell ref="C141:C142"/>
    <mergeCell ref="B140:B142"/>
    <mergeCell ref="I140:I141"/>
    <mergeCell ref="D140:D141"/>
    <mergeCell ref="N141:N142"/>
    <mergeCell ref="M141:M142"/>
    <mergeCell ref="L141:L142"/>
    <mergeCell ref="K141:K142"/>
    <mergeCell ref="J141:J142"/>
    <mergeCell ref="H141:H142"/>
    <mergeCell ref="H144:H145"/>
    <mergeCell ref="G144:G145"/>
    <mergeCell ref="F144:F145"/>
    <mergeCell ref="I143:I144"/>
    <mergeCell ref="D143:D144"/>
    <mergeCell ref="S140:S142"/>
    <mergeCell ref="R141:R142"/>
    <mergeCell ref="Q141:Q142"/>
    <mergeCell ref="P141:P142"/>
    <mergeCell ref="O141:O142"/>
    <mergeCell ref="B143:B145"/>
    <mergeCell ref="R144:R145"/>
    <mergeCell ref="Q144:Q145"/>
    <mergeCell ref="P144:P145"/>
    <mergeCell ref="O144:O145"/>
    <mergeCell ref="N144:N145"/>
    <mergeCell ref="M144:M145"/>
    <mergeCell ref="L144:L145"/>
    <mergeCell ref="K144:K145"/>
    <mergeCell ref="J144:J145"/>
    <mergeCell ref="B150:C150"/>
    <mergeCell ref="J151:J152"/>
    <mergeCell ref="H151:H152"/>
    <mergeCell ref="C147:C148"/>
    <mergeCell ref="B146:B148"/>
    <mergeCell ref="A133:A148"/>
    <mergeCell ref="I146:I147"/>
    <mergeCell ref="D146:D147"/>
    <mergeCell ref="E144:E145"/>
    <mergeCell ref="C144:C145"/>
    <mergeCell ref="F151:F152"/>
    <mergeCell ref="L151:L152"/>
    <mergeCell ref="K151:K152"/>
    <mergeCell ref="S150:S153"/>
    <mergeCell ref="R150:R153"/>
    <mergeCell ref="I150:I153"/>
    <mergeCell ref="J150:Q150"/>
    <mergeCell ref="E150:H150"/>
    <mergeCell ref="Q151:Q152"/>
    <mergeCell ref="P151:P152"/>
    <mergeCell ref="O151:O152"/>
    <mergeCell ref="N151:N152"/>
    <mergeCell ref="M151:M152"/>
    <mergeCell ref="G151:G152"/>
    <mergeCell ref="E155:E156"/>
    <mergeCell ref="C155:C156"/>
    <mergeCell ref="L155:L156"/>
    <mergeCell ref="K155:K156"/>
    <mergeCell ref="J155:J156"/>
    <mergeCell ref="F155:F156"/>
    <mergeCell ref="B154:B156"/>
    <mergeCell ref="I154:I155"/>
    <mergeCell ref="D154:D155"/>
    <mergeCell ref="B153:C153"/>
    <mergeCell ref="D150:D153"/>
    <mergeCell ref="E151:E152"/>
    <mergeCell ref="B152:C152"/>
    <mergeCell ref="B151:C151"/>
    <mergeCell ref="H155:H156"/>
    <mergeCell ref="G155:G156"/>
    <mergeCell ref="B157:B159"/>
    <mergeCell ref="I157:I158"/>
    <mergeCell ref="D157:D158"/>
    <mergeCell ref="S154:S156"/>
    <mergeCell ref="R155:R156"/>
    <mergeCell ref="Q155:Q156"/>
    <mergeCell ref="P155:P156"/>
    <mergeCell ref="O155:O156"/>
    <mergeCell ref="N155:N156"/>
    <mergeCell ref="M155:M156"/>
    <mergeCell ref="M158:M159"/>
    <mergeCell ref="L158:L159"/>
    <mergeCell ref="K158:K159"/>
    <mergeCell ref="J158:J159"/>
    <mergeCell ref="H158:H159"/>
    <mergeCell ref="G158:G159"/>
    <mergeCell ref="S157:S159"/>
    <mergeCell ref="R158:R159"/>
    <mergeCell ref="Q158:Q159"/>
    <mergeCell ref="P158:P159"/>
    <mergeCell ref="O158:O159"/>
    <mergeCell ref="N158:N159"/>
    <mergeCell ref="J161:J162"/>
    <mergeCell ref="H161:H162"/>
    <mergeCell ref="G161:G162"/>
    <mergeCell ref="F161:F162"/>
    <mergeCell ref="E161:E162"/>
    <mergeCell ref="C161:C162"/>
    <mergeCell ref="I160:I161"/>
    <mergeCell ref="D160:D161"/>
    <mergeCell ref="I163:I164"/>
    <mergeCell ref="D163:D164"/>
    <mergeCell ref="R161:R162"/>
    <mergeCell ref="Q161:Q162"/>
    <mergeCell ref="P161:P162"/>
    <mergeCell ref="O161:O162"/>
    <mergeCell ref="N161:N162"/>
    <mergeCell ref="M161:M162"/>
    <mergeCell ref="L161:L162"/>
    <mergeCell ref="K161:K162"/>
    <mergeCell ref="F168:F169"/>
    <mergeCell ref="G168:G169"/>
    <mergeCell ref="B169:C169"/>
    <mergeCell ref="C164:C165"/>
    <mergeCell ref="B163:B165"/>
    <mergeCell ref="A150:A165"/>
    <mergeCell ref="B160:B162"/>
    <mergeCell ref="F158:F159"/>
    <mergeCell ref="E158:E159"/>
    <mergeCell ref="C158:C159"/>
    <mergeCell ref="O168:O169"/>
    <mergeCell ref="N168:N169"/>
    <mergeCell ref="M168:M169"/>
    <mergeCell ref="J167:Q167"/>
    <mergeCell ref="E167:H167"/>
    <mergeCell ref="B167:C167"/>
    <mergeCell ref="L168:L169"/>
    <mergeCell ref="K168:K169"/>
    <mergeCell ref="J168:J169"/>
    <mergeCell ref="H168:H169"/>
    <mergeCell ref="I171:I172"/>
    <mergeCell ref="D171:D172"/>
    <mergeCell ref="B170:C170"/>
    <mergeCell ref="S167:S170"/>
    <mergeCell ref="R167:R170"/>
    <mergeCell ref="I167:I170"/>
    <mergeCell ref="D167:D170"/>
    <mergeCell ref="E168:E169"/>
    <mergeCell ref="Q168:Q169"/>
    <mergeCell ref="P168:P169"/>
    <mergeCell ref="B168:C168"/>
    <mergeCell ref="L172:L173"/>
    <mergeCell ref="K172:K173"/>
    <mergeCell ref="J172:J173"/>
    <mergeCell ref="H172:H173"/>
    <mergeCell ref="G172:G173"/>
    <mergeCell ref="F172:F173"/>
    <mergeCell ref="E172:E173"/>
    <mergeCell ref="C172:C173"/>
    <mergeCell ref="B171:B173"/>
    <mergeCell ref="B174:B176"/>
    <mergeCell ref="I174:I175"/>
    <mergeCell ref="D174:D175"/>
    <mergeCell ref="S171:S173"/>
    <mergeCell ref="R172:R173"/>
    <mergeCell ref="Q172:Q173"/>
    <mergeCell ref="P172:P173"/>
    <mergeCell ref="O172:O173"/>
    <mergeCell ref="N172:N173"/>
    <mergeCell ref="M172:M173"/>
    <mergeCell ref="J175:J176"/>
    <mergeCell ref="H175:H176"/>
    <mergeCell ref="G175:G176"/>
    <mergeCell ref="F175:F176"/>
    <mergeCell ref="E175:E176"/>
    <mergeCell ref="C175:C176"/>
    <mergeCell ref="D177:D178"/>
    <mergeCell ref="S174:S176"/>
    <mergeCell ref="R175:R176"/>
    <mergeCell ref="Q175:Q176"/>
    <mergeCell ref="P175:P176"/>
    <mergeCell ref="O175:O176"/>
    <mergeCell ref="N175:N176"/>
    <mergeCell ref="M175:M176"/>
    <mergeCell ref="L175:L176"/>
    <mergeCell ref="K175:K176"/>
    <mergeCell ref="L178:L179"/>
    <mergeCell ref="K178:K179"/>
    <mergeCell ref="J178:J179"/>
    <mergeCell ref="H178:H179"/>
    <mergeCell ref="G178:G179"/>
    <mergeCell ref="F178:F179"/>
    <mergeCell ref="I177:I178"/>
    <mergeCell ref="R178:R179"/>
    <mergeCell ref="Q178:Q179"/>
    <mergeCell ref="P178:P179"/>
    <mergeCell ref="O178:O179"/>
    <mergeCell ref="N178:N179"/>
    <mergeCell ref="M178:M179"/>
    <mergeCell ref="J185:J186"/>
    <mergeCell ref="H185:H186"/>
    <mergeCell ref="C181:C182"/>
    <mergeCell ref="B180:B182"/>
    <mergeCell ref="A167:A182"/>
    <mergeCell ref="I180:I181"/>
    <mergeCell ref="D180:D181"/>
    <mergeCell ref="E178:E179"/>
    <mergeCell ref="C178:C179"/>
    <mergeCell ref="B177:B179"/>
    <mergeCell ref="S184:S187"/>
    <mergeCell ref="R184:R187"/>
    <mergeCell ref="I184:I187"/>
    <mergeCell ref="D184:D187"/>
    <mergeCell ref="E185:E186"/>
    <mergeCell ref="B186:C186"/>
    <mergeCell ref="B185:C185"/>
    <mergeCell ref="J184:Q184"/>
    <mergeCell ref="E184:H184"/>
    <mergeCell ref="B184:C184"/>
    <mergeCell ref="B187:C187"/>
    <mergeCell ref="Q185:Q186"/>
    <mergeCell ref="P185:P186"/>
    <mergeCell ref="O185:O186"/>
    <mergeCell ref="N185:N186"/>
    <mergeCell ref="M185:M186"/>
    <mergeCell ref="G185:G186"/>
    <mergeCell ref="F185:F186"/>
    <mergeCell ref="L185:L186"/>
    <mergeCell ref="K185:K186"/>
    <mergeCell ref="F189:F190"/>
    <mergeCell ref="E189:E190"/>
    <mergeCell ref="C189:C190"/>
    <mergeCell ref="B188:B190"/>
    <mergeCell ref="I188:I189"/>
    <mergeCell ref="D188:D189"/>
    <mergeCell ref="M189:M190"/>
    <mergeCell ref="L189:L190"/>
    <mergeCell ref="K189:K190"/>
    <mergeCell ref="J189:J190"/>
    <mergeCell ref="H189:H190"/>
    <mergeCell ref="G189:G190"/>
    <mergeCell ref="S188:S190"/>
    <mergeCell ref="R189:R190"/>
    <mergeCell ref="Q189:Q190"/>
    <mergeCell ref="P189:P190"/>
    <mergeCell ref="O189:O190"/>
    <mergeCell ref="N189:N190"/>
    <mergeCell ref="F192:F193"/>
    <mergeCell ref="E192:E193"/>
    <mergeCell ref="C192:C193"/>
    <mergeCell ref="B191:B193"/>
    <mergeCell ref="I191:I192"/>
    <mergeCell ref="D191:D192"/>
    <mergeCell ref="M192:M193"/>
    <mergeCell ref="L192:L193"/>
    <mergeCell ref="K192:K193"/>
    <mergeCell ref="J192:J193"/>
    <mergeCell ref="H192:H193"/>
    <mergeCell ref="G192:G193"/>
    <mergeCell ref="S191:S193"/>
    <mergeCell ref="R192:R193"/>
    <mergeCell ref="Q192:Q193"/>
    <mergeCell ref="P192:P193"/>
    <mergeCell ref="O192:O193"/>
    <mergeCell ref="N192:N193"/>
    <mergeCell ref="F195:F196"/>
    <mergeCell ref="E195:E196"/>
    <mergeCell ref="C195:C196"/>
    <mergeCell ref="B194:B196"/>
    <mergeCell ref="I194:I195"/>
    <mergeCell ref="D194:D195"/>
    <mergeCell ref="M195:M196"/>
    <mergeCell ref="L195:L196"/>
    <mergeCell ref="K195:K196"/>
    <mergeCell ref="J195:J196"/>
    <mergeCell ref="H195:H196"/>
    <mergeCell ref="G195:G196"/>
    <mergeCell ref="C198:C199"/>
    <mergeCell ref="B197:B199"/>
    <mergeCell ref="A184:A199"/>
    <mergeCell ref="I197:I198"/>
    <mergeCell ref="D197:D198"/>
    <mergeCell ref="R195:R196"/>
    <mergeCell ref="Q195:Q196"/>
    <mergeCell ref="P195:P196"/>
    <mergeCell ref="O195:O196"/>
    <mergeCell ref="N195:N196"/>
    <mergeCell ref="O110:O111"/>
    <mergeCell ref="P110:P111"/>
    <mergeCell ref="Q110:Q111"/>
    <mergeCell ref="R110:R111"/>
    <mergeCell ref="B112:B114"/>
    <mergeCell ref="D112:D113"/>
    <mergeCell ref="I112:I113"/>
    <mergeCell ref="C113:C114"/>
    <mergeCell ref="H110:H111"/>
    <mergeCell ref="J110:J111"/>
    <mergeCell ref="K110:K111"/>
    <mergeCell ref="L110:L111"/>
    <mergeCell ref="M110:M111"/>
    <mergeCell ref="N110:N111"/>
    <mergeCell ref="P107:P108"/>
    <mergeCell ref="Q107:Q108"/>
    <mergeCell ref="L107:L108"/>
    <mergeCell ref="M107:M108"/>
    <mergeCell ref="N107:N108"/>
    <mergeCell ref="O107:O108"/>
    <mergeCell ref="R107:R108"/>
    <mergeCell ref="B109:B111"/>
    <mergeCell ref="D109:D110"/>
    <mergeCell ref="I109:I110"/>
    <mergeCell ref="C110:C111"/>
    <mergeCell ref="E110:E111"/>
    <mergeCell ref="F110:F111"/>
    <mergeCell ref="G110:G111"/>
    <mergeCell ref="J107:J108"/>
    <mergeCell ref="K107:K108"/>
    <mergeCell ref="R104:R105"/>
    <mergeCell ref="B106:B108"/>
    <mergeCell ref="D106:D107"/>
    <mergeCell ref="I106:I107"/>
    <mergeCell ref="S106:S108"/>
    <mergeCell ref="C107:C108"/>
    <mergeCell ref="E107:E108"/>
    <mergeCell ref="F107:F108"/>
    <mergeCell ref="G107:G108"/>
    <mergeCell ref="H107:H108"/>
    <mergeCell ref="S103:S105"/>
    <mergeCell ref="C104:C105"/>
    <mergeCell ref="E104:E105"/>
    <mergeCell ref="F104:F105"/>
    <mergeCell ref="G104:G105"/>
    <mergeCell ref="H104:H105"/>
    <mergeCell ref="J104:J105"/>
    <mergeCell ref="K104:K105"/>
    <mergeCell ref="L104:L105"/>
    <mergeCell ref="M104:M105"/>
    <mergeCell ref="Q100:Q101"/>
    <mergeCell ref="B101:C101"/>
    <mergeCell ref="B102:C102"/>
    <mergeCell ref="B103:B105"/>
    <mergeCell ref="D103:D104"/>
    <mergeCell ref="I103:I104"/>
    <mergeCell ref="N104:N105"/>
    <mergeCell ref="O104:O105"/>
    <mergeCell ref="P104:P105"/>
    <mergeCell ref="Q104:Q105"/>
    <mergeCell ref="R99:R102"/>
    <mergeCell ref="S99:S102"/>
    <mergeCell ref="B100:C100"/>
    <mergeCell ref="E100:E101"/>
    <mergeCell ref="F100:F101"/>
    <mergeCell ref="G100:G101"/>
    <mergeCell ref="H100:H101"/>
    <mergeCell ref="J100:J101"/>
    <mergeCell ref="K100:K101"/>
    <mergeCell ref="L100:L101"/>
    <mergeCell ref="A99:A114"/>
    <mergeCell ref="B99:C99"/>
    <mergeCell ref="D99:D102"/>
    <mergeCell ref="E99:H99"/>
    <mergeCell ref="I99:I102"/>
    <mergeCell ref="J99:Q99"/>
    <mergeCell ref="M100:M101"/>
    <mergeCell ref="N100:N101"/>
    <mergeCell ref="O100:O101"/>
    <mergeCell ref="P100:P101"/>
    <mergeCell ref="O93:O94"/>
    <mergeCell ref="P93:P94"/>
    <mergeCell ref="Q93:Q94"/>
    <mergeCell ref="R93:R94"/>
    <mergeCell ref="B95:B97"/>
    <mergeCell ref="D95:D96"/>
    <mergeCell ref="I95:I96"/>
    <mergeCell ref="C96:C97"/>
    <mergeCell ref="H93:H94"/>
    <mergeCell ref="J93:J94"/>
    <mergeCell ref="K93:K94"/>
    <mergeCell ref="L93:L94"/>
    <mergeCell ref="M93:M94"/>
    <mergeCell ref="N93:N94"/>
    <mergeCell ref="P90:P91"/>
    <mergeCell ref="Q90:Q91"/>
    <mergeCell ref="L90:L91"/>
    <mergeCell ref="M90:M91"/>
    <mergeCell ref="N90:N91"/>
    <mergeCell ref="O90:O91"/>
    <mergeCell ref="R90:R91"/>
    <mergeCell ref="B92:B94"/>
    <mergeCell ref="D92:D93"/>
    <mergeCell ref="I92:I93"/>
    <mergeCell ref="C93:C94"/>
    <mergeCell ref="E93:E94"/>
    <mergeCell ref="F93:F94"/>
    <mergeCell ref="G93:G94"/>
    <mergeCell ref="J90:J91"/>
    <mergeCell ref="K90:K91"/>
    <mergeCell ref="R87:R88"/>
    <mergeCell ref="B89:B91"/>
    <mergeCell ref="D89:D90"/>
    <mergeCell ref="I89:I90"/>
    <mergeCell ref="S89:S91"/>
    <mergeCell ref="C90:C91"/>
    <mergeCell ref="E90:E91"/>
    <mergeCell ref="F90:F91"/>
    <mergeCell ref="G90:G91"/>
    <mergeCell ref="H90:H91"/>
    <mergeCell ref="S86:S88"/>
    <mergeCell ref="C87:C88"/>
    <mergeCell ref="E87:E88"/>
    <mergeCell ref="F87:F88"/>
    <mergeCell ref="G87:G88"/>
    <mergeCell ref="H87:H88"/>
    <mergeCell ref="J87:J88"/>
    <mergeCell ref="K87:K88"/>
    <mergeCell ref="L87:L88"/>
    <mergeCell ref="M87:M88"/>
    <mergeCell ref="Q83:Q84"/>
    <mergeCell ref="B84:C84"/>
    <mergeCell ref="B85:C85"/>
    <mergeCell ref="B86:B88"/>
    <mergeCell ref="D86:D87"/>
    <mergeCell ref="I86:I87"/>
    <mergeCell ref="N87:N88"/>
    <mergeCell ref="O87:O88"/>
    <mergeCell ref="P87:P88"/>
    <mergeCell ref="Q87:Q88"/>
    <mergeCell ref="R82:R85"/>
    <mergeCell ref="S82:S85"/>
    <mergeCell ref="B83:C83"/>
    <mergeCell ref="E83:E84"/>
    <mergeCell ref="F83:F84"/>
    <mergeCell ref="G83:G84"/>
    <mergeCell ref="H83:H84"/>
    <mergeCell ref="J83:J84"/>
    <mergeCell ref="K83:K84"/>
    <mergeCell ref="L83:L84"/>
    <mergeCell ref="A82:A97"/>
    <mergeCell ref="B82:C82"/>
    <mergeCell ref="D82:D85"/>
    <mergeCell ref="E82:H82"/>
    <mergeCell ref="I82:I85"/>
    <mergeCell ref="J82:Q82"/>
    <mergeCell ref="M83:M84"/>
    <mergeCell ref="N83:N84"/>
    <mergeCell ref="O83:O84"/>
    <mergeCell ref="P83:P84"/>
    <mergeCell ref="O76:O77"/>
    <mergeCell ref="P76:P77"/>
    <mergeCell ref="Q76:Q77"/>
    <mergeCell ref="R76:R77"/>
    <mergeCell ref="B78:B80"/>
    <mergeCell ref="D78:D79"/>
    <mergeCell ref="I78:I79"/>
    <mergeCell ref="C79:C80"/>
    <mergeCell ref="H76:H77"/>
    <mergeCell ref="J76:J77"/>
    <mergeCell ref="K76:K77"/>
    <mergeCell ref="L76:L77"/>
    <mergeCell ref="M76:M77"/>
    <mergeCell ref="N76:N77"/>
    <mergeCell ref="P73:P74"/>
    <mergeCell ref="Q73:Q74"/>
    <mergeCell ref="L73:L74"/>
    <mergeCell ref="M73:M74"/>
    <mergeCell ref="N73:N74"/>
    <mergeCell ref="O73:O74"/>
    <mergeCell ref="R73:R74"/>
    <mergeCell ref="B75:B77"/>
    <mergeCell ref="D75:D76"/>
    <mergeCell ref="I75:I76"/>
    <mergeCell ref="C76:C77"/>
    <mergeCell ref="E76:E77"/>
    <mergeCell ref="F76:F77"/>
    <mergeCell ref="G76:G77"/>
    <mergeCell ref="J73:J74"/>
    <mergeCell ref="K73:K74"/>
    <mergeCell ref="R70:R71"/>
    <mergeCell ref="B72:B74"/>
    <mergeCell ref="D72:D73"/>
    <mergeCell ref="I72:I73"/>
    <mergeCell ref="S72:S74"/>
    <mergeCell ref="C73:C74"/>
    <mergeCell ref="E73:E74"/>
    <mergeCell ref="F73:F74"/>
    <mergeCell ref="G73:G74"/>
    <mergeCell ref="H73:H74"/>
    <mergeCell ref="S69:S71"/>
    <mergeCell ref="C70:C71"/>
    <mergeCell ref="E70:E71"/>
    <mergeCell ref="F70:F71"/>
    <mergeCell ref="G70:G71"/>
    <mergeCell ref="H70:H71"/>
    <mergeCell ref="J70:J71"/>
    <mergeCell ref="K70:K71"/>
    <mergeCell ref="L70:L71"/>
    <mergeCell ref="M70:M71"/>
    <mergeCell ref="Q66:Q67"/>
    <mergeCell ref="B67:C67"/>
    <mergeCell ref="B68:C68"/>
    <mergeCell ref="B69:B71"/>
    <mergeCell ref="D69:D70"/>
    <mergeCell ref="I69:I70"/>
    <mergeCell ref="N70:N71"/>
    <mergeCell ref="O70:O71"/>
    <mergeCell ref="P70:P71"/>
    <mergeCell ref="Q70:Q71"/>
    <mergeCell ref="R65:R68"/>
    <mergeCell ref="S65:S68"/>
    <mergeCell ref="B66:C66"/>
    <mergeCell ref="E66:E67"/>
    <mergeCell ref="F66:F67"/>
    <mergeCell ref="G66:G67"/>
    <mergeCell ref="H66:H67"/>
    <mergeCell ref="J66:J67"/>
    <mergeCell ref="K66:K67"/>
    <mergeCell ref="L66:L67"/>
    <mergeCell ref="A65:A80"/>
    <mergeCell ref="B65:C65"/>
    <mergeCell ref="D65:D68"/>
    <mergeCell ref="E65:H65"/>
    <mergeCell ref="I65:I68"/>
    <mergeCell ref="J65:Q65"/>
    <mergeCell ref="M66:M67"/>
    <mergeCell ref="N66:N67"/>
    <mergeCell ref="O66:O67"/>
    <mergeCell ref="P66:P67"/>
    <mergeCell ref="O59:O60"/>
    <mergeCell ref="P59:P60"/>
    <mergeCell ref="Q59:Q60"/>
    <mergeCell ref="R59:R60"/>
    <mergeCell ref="B61:B63"/>
    <mergeCell ref="D61:D62"/>
    <mergeCell ref="I61:I62"/>
    <mergeCell ref="C62:C63"/>
    <mergeCell ref="H59:H60"/>
    <mergeCell ref="J59:J60"/>
    <mergeCell ref="K59:K60"/>
    <mergeCell ref="L59:L60"/>
    <mergeCell ref="M59:M60"/>
    <mergeCell ref="N59:N60"/>
    <mergeCell ref="P56:P57"/>
    <mergeCell ref="Q56:Q57"/>
    <mergeCell ref="L56:L57"/>
    <mergeCell ref="M56:M57"/>
    <mergeCell ref="N56:N57"/>
    <mergeCell ref="O56:O57"/>
    <mergeCell ref="R56:R57"/>
    <mergeCell ref="B58:B60"/>
    <mergeCell ref="D58:D59"/>
    <mergeCell ref="I58:I59"/>
    <mergeCell ref="C59:C60"/>
    <mergeCell ref="E59:E60"/>
    <mergeCell ref="F59:F60"/>
    <mergeCell ref="G59:G60"/>
    <mergeCell ref="J56:J57"/>
    <mergeCell ref="K56:K57"/>
    <mergeCell ref="R53:R54"/>
    <mergeCell ref="B55:B57"/>
    <mergeCell ref="D55:D56"/>
    <mergeCell ref="I55:I56"/>
    <mergeCell ref="S55:S57"/>
    <mergeCell ref="C56:C57"/>
    <mergeCell ref="E56:E57"/>
    <mergeCell ref="F56:F57"/>
    <mergeCell ref="G56:G57"/>
    <mergeCell ref="H56:H57"/>
    <mergeCell ref="S52:S54"/>
    <mergeCell ref="C53:C54"/>
    <mergeCell ref="E53:E54"/>
    <mergeCell ref="F53:F54"/>
    <mergeCell ref="G53:G54"/>
    <mergeCell ref="H53:H54"/>
    <mergeCell ref="J53:J54"/>
    <mergeCell ref="K53:K54"/>
    <mergeCell ref="L53:L54"/>
    <mergeCell ref="M53:M54"/>
    <mergeCell ref="Q49:Q50"/>
    <mergeCell ref="B50:C50"/>
    <mergeCell ref="B51:C51"/>
    <mergeCell ref="B52:B54"/>
    <mergeCell ref="D52:D53"/>
    <mergeCell ref="I52:I53"/>
    <mergeCell ref="N53:N54"/>
    <mergeCell ref="O53:O54"/>
    <mergeCell ref="P53:P54"/>
    <mergeCell ref="Q53:Q54"/>
    <mergeCell ref="R48:R51"/>
    <mergeCell ref="S48:S51"/>
    <mergeCell ref="B49:C49"/>
    <mergeCell ref="E49:E50"/>
    <mergeCell ref="F49:F50"/>
    <mergeCell ref="G49:G50"/>
    <mergeCell ref="H49:H50"/>
    <mergeCell ref="J49:J50"/>
    <mergeCell ref="K49:K50"/>
    <mergeCell ref="L49:L50"/>
    <mergeCell ref="A48:A63"/>
    <mergeCell ref="B48:C48"/>
    <mergeCell ref="D48:D51"/>
    <mergeCell ref="E48:H48"/>
    <mergeCell ref="I48:I51"/>
    <mergeCell ref="J48:Q48"/>
    <mergeCell ref="M49:M50"/>
    <mergeCell ref="N49:N50"/>
    <mergeCell ref="O49:O50"/>
    <mergeCell ref="P49:P50"/>
    <mergeCell ref="O42:O43"/>
    <mergeCell ref="P42:P43"/>
    <mergeCell ref="Q42:Q43"/>
    <mergeCell ref="R42:R43"/>
    <mergeCell ref="B44:B46"/>
    <mergeCell ref="D44:D45"/>
    <mergeCell ref="I44:I45"/>
    <mergeCell ref="C45:C46"/>
    <mergeCell ref="H42:H43"/>
    <mergeCell ref="J42:J43"/>
    <mergeCell ref="K42:K43"/>
    <mergeCell ref="L42:L43"/>
    <mergeCell ref="M42:M43"/>
    <mergeCell ref="N42:N43"/>
    <mergeCell ref="P39:P40"/>
    <mergeCell ref="Q39:Q40"/>
    <mergeCell ref="L39:L40"/>
    <mergeCell ref="M39:M40"/>
    <mergeCell ref="N39:N40"/>
    <mergeCell ref="O39:O40"/>
    <mergeCell ref="R39:R40"/>
    <mergeCell ref="B41:B43"/>
    <mergeCell ref="D41:D42"/>
    <mergeCell ref="I41:I42"/>
    <mergeCell ref="C42:C43"/>
    <mergeCell ref="E42:E43"/>
    <mergeCell ref="F42:F43"/>
    <mergeCell ref="G42:G43"/>
    <mergeCell ref="J39:J40"/>
    <mergeCell ref="K39:K40"/>
    <mergeCell ref="R36:R37"/>
    <mergeCell ref="B38:B40"/>
    <mergeCell ref="D38:D39"/>
    <mergeCell ref="I38:I39"/>
    <mergeCell ref="S38:S40"/>
    <mergeCell ref="C39:C40"/>
    <mergeCell ref="E39:E40"/>
    <mergeCell ref="F39:F40"/>
    <mergeCell ref="G39:G40"/>
    <mergeCell ref="H39:H40"/>
    <mergeCell ref="S35:S37"/>
    <mergeCell ref="C36:C37"/>
    <mergeCell ref="E36:E37"/>
    <mergeCell ref="F36:F37"/>
    <mergeCell ref="G36:G37"/>
    <mergeCell ref="H36:H37"/>
    <mergeCell ref="J36:J37"/>
    <mergeCell ref="K36:K37"/>
    <mergeCell ref="L36:L37"/>
    <mergeCell ref="M36:M37"/>
    <mergeCell ref="Q32:Q33"/>
    <mergeCell ref="B33:C33"/>
    <mergeCell ref="B34:C34"/>
    <mergeCell ref="B35:B37"/>
    <mergeCell ref="D35:D36"/>
    <mergeCell ref="I35:I36"/>
    <mergeCell ref="N36:N37"/>
    <mergeCell ref="O36:O37"/>
    <mergeCell ref="P36:P37"/>
    <mergeCell ref="Q36:Q37"/>
    <mergeCell ref="R31:R34"/>
    <mergeCell ref="S31:S34"/>
    <mergeCell ref="B32:C32"/>
    <mergeCell ref="E32:E33"/>
    <mergeCell ref="F32:F33"/>
    <mergeCell ref="G32:G33"/>
    <mergeCell ref="H32:H33"/>
    <mergeCell ref="J32:J33"/>
    <mergeCell ref="K32:K33"/>
    <mergeCell ref="L32:L33"/>
    <mergeCell ref="B31:C31"/>
    <mergeCell ref="E31:H31"/>
    <mergeCell ref="J31:Q31"/>
    <mergeCell ref="A31:A46"/>
    <mergeCell ref="D31:D34"/>
    <mergeCell ref="I31:I34"/>
    <mergeCell ref="M32:M33"/>
    <mergeCell ref="N32:N33"/>
    <mergeCell ref="O32:O33"/>
    <mergeCell ref="P32:P33"/>
    <mergeCell ref="A14:A29"/>
    <mergeCell ref="N3:Q4"/>
    <mergeCell ref="R2:S2"/>
    <mergeCell ref="R3:S4"/>
    <mergeCell ref="A9:B11"/>
    <mergeCell ref="C9:D9"/>
    <mergeCell ref="C10:D10"/>
    <mergeCell ref="C11:D11"/>
    <mergeCell ref="A7:D7"/>
    <mergeCell ref="A8:D8"/>
    <mergeCell ref="A2:D4"/>
    <mergeCell ref="E2:K2"/>
    <mergeCell ref="L2:M2"/>
    <mergeCell ref="E3:K4"/>
    <mergeCell ref="L3:M4"/>
    <mergeCell ref="N15:N16"/>
    <mergeCell ref="B15:C15"/>
    <mergeCell ref="B14:C14"/>
    <mergeCell ref="E15:E16"/>
    <mergeCell ref="N2:Q2"/>
    <mergeCell ref="B17:C17"/>
    <mergeCell ref="F15:F16"/>
    <mergeCell ref="G15:G16"/>
    <mergeCell ref="H15:H16"/>
    <mergeCell ref="J15:J16"/>
    <mergeCell ref="C28:C29"/>
    <mergeCell ref="B18:B20"/>
    <mergeCell ref="B21:B23"/>
    <mergeCell ref="B27:B29"/>
    <mergeCell ref="C19:C20"/>
    <mergeCell ref="C22:C23"/>
    <mergeCell ref="C25:C26"/>
    <mergeCell ref="B24:B26"/>
    <mergeCell ref="B16:C16"/>
    <mergeCell ref="R22:R23"/>
    <mergeCell ref="J22:J23"/>
    <mergeCell ref="K22:K23"/>
    <mergeCell ref="L22:L23"/>
    <mergeCell ref="N22:N23"/>
    <mergeCell ref="O22:O23"/>
    <mergeCell ref="P22:P23"/>
    <mergeCell ref="D27:D28"/>
    <mergeCell ref="I27:I28"/>
    <mergeCell ref="M22:M23"/>
    <mergeCell ref="M19:M20"/>
    <mergeCell ref="D24:D25"/>
    <mergeCell ref="I24:I25"/>
    <mergeCell ref="J25:J26"/>
    <mergeCell ref="K25:K26"/>
    <mergeCell ref="I18:I19"/>
    <mergeCell ref="R19:R20"/>
    <mergeCell ref="L19:L20"/>
    <mergeCell ref="J14:Q14"/>
    <mergeCell ref="J19:J20"/>
    <mergeCell ref="N19:N20"/>
    <mergeCell ref="P19:P20"/>
    <mergeCell ref="Q19:Q20"/>
    <mergeCell ref="O19:O20"/>
    <mergeCell ref="O15:O16"/>
    <mergeCell ref="S14:S17"/>
    <mergeCell ref="R14:R17"/>
    <mergeCell ref="Q15:Q16"/>
    <mergeCell ref="K15:K16"/>
    <mergeCell ref="L15:L16"/>
    <mergeCell ref="M15:M16"/>
    <mergeCell ref="P25:P26"/>
    <mergeCell ref="Q22:Q23"/>
    <mergeCell ref="E14:H14"/>
    <mergeCell ref="L25:L26"/>
    <mergeCell ref="M25:M26"/>
    <mergeCell ref="N25:N26"/>
    <mergeCell ref="K19:K20"/>
    <mergeCell ref="F19:F20"/>
    <mergeCell ref="P15:P16"/>
    <mergeCell ref="E19:E20"/>
    <mergeCell ref="G25:G26"/>
    <mergeCell ref="H25:H26"/>
    <mergeCell ref="R25:R26"/>
    <mergeCell ref="D21:D22"/>
    <mergeCell ref="I21:I22"/>
    <mergeCell ref="E22:E23"/>
    <mergeCell ref="F22:F23"/>
    <mergeCell ref="G22:G23"/>
    <mergeCell ref="H22:H23"/>
    <mergeCell ref="O25:O26"/>
    <mergeCell ref="S18:S20"/>
    <mergeCell ref="S21:S23"/>
    <mergeCell ref="G19:G20"/>
    <mergeCell ref="Q25:Q26"/>
    <mergeCell ref="D14:D17"/>
    <mergeCell ref="D18:D19"/>
    <mergeCell ref="H19:H20"/>
    <mergeCell ref="I14:I17"/>
    <mergeCell ref="E25:E26"/>
    <mergeCell ref="F25:F26"/>
  </mergeCells>
  <conditionalFormatting sqref="D18:D19 E19:H20 E22:H23 D21:D22 D24:D25 E25:H26 I18:I19 J19:R20 I21:I22 J22:R23 I24:I25 J25:R26 D27:D28 I27:I28 E28:H28 J28:R28">
    <cfRule type="cellIs" priority="108" dxfId="490" operator="greaterThanOrEqual" stopIfTrue="1">
      <formula>4.5</formula>
    </cfRule>
  </conditionalFormatting>
  <conditionalFormatting sqref="D35:D36 E36:H37 E39:H40 D38:D39 D41:D42 E42:H43 I35:I36 J36:R37 I38:I39 J39:R40 I41:I42 J42:R43 D44:D45 I44:I45 J45:R45 E45:H45">
    <cfRule type="cellIs" priority="34" dxfId="490" operator="greaterThanOrEqual" stopIfTrue="1">
      <formula>4.5</formula>
    </cfRule>
  </conditionalFormatting>
  <conditionalFormatting sqref="D52:D53 E53:H54 E56:H57 D55:D56 D58:D59 E59:H60 I52:I53 J53:R54 I55:I56 J56:R57 I58:I59 J59:R60 D61:D62 I61:I62 E62:H62 J62:R62">
    <cfRule type="cellIs" priority="33" dxfId="490" operator="greaterThanOrEqual" stopIfTrue="1">
      <formula>4.5</formula>
    </cfRule>
  </conditionalFormatting>
  <conditionalFormatting sqref="D69:D70 E70:H71 E73:H74 D72:D73 D75:D76 E76:H77 I69:I70 J70:R71 I72:I73 J73:R74 I75:I76 J76:R77 D78:D79 I78:I79 E79:H79 J79:R79">
    <cfRule type="cellIs" priority="32" dxfId="490" operator="greaterThanOrEqual" stopIfTrue="1">
      <formula>4.5</formula>
    </cfRule>
  </conditionalFormatting>
  <conditionalFormatting sqref="D86:D87 E87:H88 E90:H91 D89:D90 D92:D93 E93:H94 I86:I87 J87:R88 I89:I90 J90:R91 I92:I93 J93:R94 D95:D96 I95:I96 E96:H96 J96:R96">
    <cfRule type="cellIs" priority="31" dxfId="490" operator="greaterThanOrEqual" stopIfTrue="1">
      <formula>4.5</formula>
    </cfRule>
  </conditionalFormatting>
  <conditionalFormatting sqref="D103:D104 E104:H105 E107:H108 D106:D107 D109:D110 E110:H111 I103:I104 J104:R105 I106:I107 J107:R108 I109:I110 J110:R111 D112:D113 I112:I113 E113:H113 J113:R113">
    <cfRule type="cellIs" priority="30" dxfId="490" operator="greaterThanOrEqual" stopIfTrue="1">
      <formula>4.5</formula>
    </cfRule>
  </conditionalFormatting>
  <conditionalFormatting sqref="D120:D121 E121:H122 E124:H125 D123:D124 D126:D127 E127:H128 I120:I121 J121:R122 I123:I124 J124:R125 I126:I127 J127:R128 D129:D130 I129:I130 E130:H130 J130:R130">
    <cfRule type="cellIs" priority="29" dxfId="490" operator="greaterThanOrEqual" stopIfTrue="1">
      <formula>4.5</formula>
    </cfRule>
  </conditionalFormatting>
  <conditionalFormatting sqref="D137:D138 E138:H139 E141:H142 D140:D141 D143:D144 E144:H145 I137:I138 J138:R139 I140:I141 J141:R142 I143:I144 J144:R145 D146:D147 I146:I147 E147:H147 J147:R147">
    <cfRule type="cellIs" priority="28" dxfId="490" operator="greaterThanOrEqual" stopIfTrue="1">
      <formula>4.5</formula>
    </cfRule>
  </conditionalFormatting>
  <conditionalFormatting sqref="D154:D155 E155:H156 E158:H159 D157:D158 D160:D161 E161:H162 I154:I155 J155:R156 I157:I158 J158:R159 I160:I161 J161:R162 D163:D164 I163:I164 E164:H164 J164:R164">
    <cfRule type="cellIs" priority="27" dxfId="490" operator="greaterThanOrEqual" stopIfTrue="1">
      <formula>4.5</formula>
    </cfRule>
  </conditionalFormatting>
  <conditionalFormatting sqref="D171:D172 E172:H173 E175:H176 D174:D175 D177:D178 E178:H179 I171:I172 J172:R173 I174:I175 J175:R176 I177:I178 J178:R179 D180:D181 I180:I181 E181:H181 J181:R181">
    <cfRule type="cellIs" priority="26" dxfId="490" operator="greaterThanOrEqual" stopIfTrue="1">
      <formula>4.5</formula>
    </cfRule>
  </conditionalFormatting>
  <conditionalFormatting sqref="D188:D189 E189:H190 E192:H193 D191:D192 D194:D195 E195:H196 I188:I189 J189:R190 I191:I192 J192:R193 I194:I195 J195:R196 D197:D198 I197:I198 E198:H198 J198:R198">
    <cfRule type="cellIs" priority="25" dxfId="490" operator="greaterThanOrEqual" stopIfTrue="1">
      <formula>4.5</formula>
    </cfRule>
  </conditionalFormatting>
  <conditionalFormatting sqref="D205:D206 E206:H207 E209:H210 D208:D209 D211:D212 E212:H213 I205:I206 J206:R207 I208:I209 J209:R210 I211:I212 J212:R213 D214:D215 I214:I215 E215:H215 J215:R215">
    <cfRule type="cellIs" priority="24" dxfId="490" operator="greaterThanOrEqual" stopIfTrue="1">
      <formula>4.5</formula>
    </cfRule>
  </conditionalFormatting>
  <conditionalFormatting sqref="D222:D223 E223:H224 E226:H227 D225:D226 D228:D229 E229:H230 I222:I223 J223:R224 I225:I226 J226:R227 I228:I229 J229:R230 D231:D232 I231:I232 E232:H232 J232:R232">
    <cfRule type="cellIs" priority="23" dxfId="490" operator="greaterThanOrEqual" stopIfTrue="1">
      <formula>4.5</formula>
    </cfRule>
  </conditionalFormatting>
  <conditionalFormatting sqref="D239:D240 E240:H241 E243:H244 D242:D243 D245:D246 E246:H247 I239:I240 J240:R241 I242:I243 J243:R244 I245:I246 J246:R247 D248:D249 I248:I249 E249:H249 J249:R249">
    <cfRule type="cellIs" priority="22" dxfId="490" operator="greaterThanOrEqual" stopIfTrue="1">
      <formula>4.5</formula>
    </cfRule>
  </conditionalFormatting>
  <conditionalFormatting sqref="D256:D257 E257:H258 E260:H261 D259:D260 D262:D263 E263:H264 I256:I257 J257:R258 I259:I260 J260:R261 I262:I263 J263:R264 D265:D266 I265:I266 E266:H266 J266:R266">
    <cfRule type="cellIs" priority="21" dxfId="490" operator="greaterThanOrEqual" stopIfTrue="1">
      <formula>4.5</formula>
    </cfRule>
  </conditionalFormatting>
  <conditionalFormatting sqref="D273:D274 E274:H275 E277:H278 D276:D277 D279:D280 E280:H281 I273:I274 J274:R275 I276:I277 J277:R278 I279:I280 J280:R281 D282:D283 I282:I283 E283:H283 J283:R283">
    <cfRule type="cellIs" priority="20" dxfId="490" operator="greaterThanOrEqual" stopIfTrue="1">
      <formula>4.5</formula>
    </cfRule>
  </conditionalFormatting>
  <conditionalFormatting sqref="D290:D291 E291:H292 E294:H295 D293:D294 D296:D297 E297:H298 I290:I291 J291:R292 I293:I294 J294:R295 I296:I297 J297:R298 D299:D300 I299:I300 E300:H300 J300:R300">
    <cfRule type="cellIs" priority="19" dxfId="490" operator="greaterThanOrEqual" stopIfTrue="1">
      <formula>4.5</formula>
    </cfRule>
  </conditionalFormatting>
  <conditionalFormatting sqref="D307:D308 E308:H309 E311:H312 D310:D311 D313:D314 E314:H315 I307:I308 J308:R309 I310:I311 J311:R312 I313:I314 J314:R315 D316:D317 I316:I317 E317:H317 J317:R317">
    <cfRule type="cellIs" priority="18" dxfId="490" operator="greaterThanOrEqual" stopIfTrue="1">
      <formula>4.5</formula>
    </cfRule>
  </conditionalFormatting>
  <conditionalFormatting sqref="D324:D325 E325:H326 E328:H329 D327:D328 D330:D331 E331:H332 I324:I325 J325:R326 I327:I328 J328:R329 I330:I331 J331:R332 D333:D334 I333:I334 E334:H334 J334:R334">
    <cfRule type="cellIs" priority="17" dxfId="490" operator="greaterThanOrEqual" stopIfTrue="1">
      <formula>4.5</formula>
    </cfRule>
  </conditionalFormatting>
  <conditionalFormatting sqref="D341:D342 E342:H343 E345:H346 D344:D345 D347:D348 E348:H349 I341:I342 J342:R343 I344:I345 J345:R346 I347:I348 J348:R349 D350:D351 I350:I351 E351:H351 J351:R351">
    <cfRule type="cellIs" priority="16" dxfId="490" operator="greaterThanOrEqual" stopIfTrue="1">
      <formula>4.5</formula>
    </cfRule>
  </conditionalFormatting>
  <conditionalFormatting sqref="D358:D359 E359:H360 E362:H363 D361:D362 D364:D365 E365:H366 I358:I359 J359:R360 I361:I362 J362:R363 I364:I365 J365:R366 D367:D368 I367:I368 E368:H368 J368:R368">
    <cfRule type="cellIs" priority="15" dxfId="490" operator="greaterThanOrEqual" stopIfTrue="1">
      <formula>4.5</formula>
    </cfRule>
  </conditionalFormatting>
  <conditionalFormatting sqref="D375:D376 E376:H377 E379:H380 D378:D379 D381:D382 E382:H383 I375:I376 J376:R377 I378:I379 J379:R380 I381:I382 J382:R383 D384:D385 I384:I385 E385:H385 J385:R385">
    <cfRule type="cellIs" priority="14" dxfId="490" operator="greaterThanOrEqual" stopIfTrue="1">
      <formula>4.5</formula>
    </cfRule>
  </conditionalFormatting>
  <conditionalFormatting sqref="D392:D393 E393:H394 E396:H397 D395:D396 D398:D399 E399:H400 I392:I393 J393:R394 I395:I396 J396:R397 I398:I399 J399:R400 D401:D402 I401:I402 E402:H402 J402:R402">
    <cfRule type="cellIs" priority="13" dxfId="490" operator="greaterThanOrEqual" stopIfTrue="1">
      <formula>4.5</formula>
    </cfRule>
  </conditionalFormatting>
  <conditionalFormatting sqref="D409:D410 E410:H411 E413:H414 D412:D413 D415:D416 E416:H417 I409:I410 J410:R411 I412:I413 J413:R414 I415:I416 J416:R417 D418:D419 I418:I419 E419:H419 J419:R419">
    <cfRule type="cellIs" priority="12" dxfId="490" operator="greaterThanOrEqual" stopIfTrue="1">
      <formula>4.5</formula>
    </cfRule>
  </conditionalFormatting>
  <conditionalFormatting sqref="D426:D427 E427:H428 E430:H431 D429:D430 D432:D433 E433:H434 I426:I427 J427:R428 I429:I430 J430:R431 I432:I433 J433:R434 D435:D436 I435:I436 E436:H436 J436:R436">
    <cfRule type="cellIs" priority="11" dxfId="490" operator="greaterThanOrEqual" stopIfTrue="1">
      <formula>4.5</formula>
    </cfRule>
  </conditionalFormatting>
  <conditionalFormatting sqref="D443:D444 E444:H445 E447:H448 D446:D447 D449:D450 E450:H451 I443:I444 J444:R445 I446:I447 J447:R448 I449:I450 J450:R451 D452:D453 I452:I453 E453:H453 J453:R453">
    <cfRule type="cellIs" priority="10" dxfId="490" operator="greaterThanOrEqual" stopIfTrue="1">
      <formula>4.5</formula>
    </cfRule>
  </conditionalFormatting>
  <conditionalFormatting sqref="D460:D461 E461:H462 E464:H465 D463:D464 D466:D467 E467:H468 I460:I461 J461:R462 I463:I464 J464:R465 I466:I467 J467:R468 D469:D470 I469:I470 E470:H470 J470:R470">
    <cfRule type="cellIs" priority="9" dxfId="490" operator="greaterThanOrEqual" stopIfTrue="1">
      <formula>4.5</formula>
    </cfRule>
  </conditionalFormatting>
  <conditionalFormatting sqref="D477:D478 E478:H479 E481:H482 D480:D481 D483:D484 E484:H485 I477:I478 J478:R479 I480:I481 J481:R482 I483:I484 J484:R485 D486:D487 I486:I487 E487:H487 J487:R487">
    <cfRule type="cellIs" priority="8" dxfId="490" operator="greaterThanOrEqual" stopIfTrue="1">
      <formula>4.5</formula>
    </cfRule>
  </conditionalFormatting>
  <conditionalFormatting sqref="D494:D495 E495:H496 E498:H499 D497:D498 D500:D501 E501:H502 I494:I495 J495:R496 I497:I498 J498:R499 I500:I501 J501:R502 D503:D504 I503:I504 E504:H504 J504:R504">
    <cfRule type="cellIs" priority="7" dxfId="490" operator="greaterThanOrEqual" stopIfTrue="1">
      <formula>4.5</formula>
    </cfRule>
  </conditionalFormatting>
  <conditionalFormatting sqref="D511:D512 E512:H513 E515:H516 D514:D515 D517:D518 E518:H519 I511:I512 J512:R513 I514:I515 J515:R516 I517:I518 J518:R519 D520:D521 I520:I521 E521:H521 J521:R521">
    <cfRule type="cellIs" priority="6" dxfId="490" operator="greaterThanOrEqual" stopIfTrue="1">
      <formula>4.5</formula>
    </cfRule>
  </conditionalFormatting>
  <conditionalFormatting sqref="D528:D529 E529:H530 E532:H533 D531:D532 D534:D535 E535:H536 I528:I529 J529:R530 I531:I532 J532:R533 I534:I535 J535:R536 D537:D538 I537:I538 E538:H538 J538:R538">
    <cfRule type="cellIs" priority="5" dxfId="490" operator="greaterThanOrEqual" stopIfTrue="1">
      <formula>4.5</formula>
    </cfRule>
  </conditionalFormatting>
  <conditionalFormatting sqref="D545:D546 E546:H547 E549:H550 D548:D549 D551:D552 E552:H553 I545:I546 J546:R547 I548:I549 J549:R550 I551:I552 J552:R553 D554:D555 I554:I555 E555:H555 J555:R555">
    <cfRule type="cellIs" priority="4" dxfId="490" operator="greaterThanOrEqual" stopIfTrue="1">
      <formula>4.5</formula>
    </cfRule>
  </conditionalFormatting>
  <conditionalFormatting sqref="D562:D563 E563:H564 E566:H567 D565:D566 D568:D569 E569:H570 I562:I563 J563:R564 I565:I566 J566:R567 I568:I569 J569:R570 D571:D572 I571:I572 E572:H572 J572:R572">
    <cfRule type="cellIs" priority="3" dxfId="490" operator="greaterThanOrEqual" stopIfTrue="1">
      <formula>4.5</formula>
    </cfRule>
  </conditionalFormatting>
  <conditionalFormatting sqref="D579:D580 E580:H581 E583:H584 D582:D583 D585:D586 E586:H587 I579:I580 J580:R581 I582:I583 J583:R584 I585:I586 J586:R587 D588:D589 I588:I589 E589:H589 J589:R589">
    <cfRule type="cellIs" priority="2" dxfId="490" operator="greaterThanOrEqual" stopIfTrue="1">
      <formula>4.5</formula>
    </cfRule>
  </conditionalFormatting>
  <conditionalFormatting sqref="D596:D597 E597:H598 E600:H601 D599:D600 D602:D603 E603:H604 I596:I597 J597:R598 I599:I600 J600:R601 I602:I603 J603:R604 D605:D606 I605:I606 E606:H606 J606:R606">
    <cfRule type="cellIs" priority="1" dxfId="490" operator="greaterThanOrEqual" stopIfTrue="1">
      <formula>4.5</formula>
    </cfRule>
  </conditionalFormatting>
  <dataValidations count="1">
    <dataValidation type="list" allowBlank="1" showInputMessage="1" showErrorMessage="1" sqref="S18:S26 S35:S43 S52:S60 S69:S77 S86:S94 S103:S111 S120:S128 S137:S145 S154:S162 S171:S179 S188:S196 S205:S213 S222:S230 S239:S247 S256:S264 S273:S281 S290:S298 S307:S315 S324:S332 S341:S349 S358:S366 S375:S383 S392:S400 S409:S417 S426:S434 S443:S451 S460:S468 S477:S485 S494:S502 S511:S519 S528:S536 S545:S553 S562:S570 S579:S587 S596:S604">
      <formula1>$T$18:$T$19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scale="35" r:id="rId1"/>
  <headerFooter alignWithMargins="0">
    <oddHeader>&amp;L&amp;"Arial,Fett Kursiv"&amp;14&amp;A&amp;R&amp;"Arial,Fett Kursiv"&amp;14&amp;P von &amp;N</oddHeader>
  </headerFooter>
  <rowBreaks count="11" manualBreakCount="11">
    <brk id="63" max="18" man="1"/>
    <brk id="114" max="18" man="1"/>
    <brk id="165" max="18" man="1"/>
    <brk id="216" max="18" man="1"/>
    <brk id="267" max="18" man="1"/>
    <brk id="318" max="18" man="1"/>
    <brk id="369" max="18" man="1"/>
    <brk id="420" max="18" man="1"/>
    <brk id="471" max="18" man="1"/>
    <brk id="522" max="18" man="1"/>
    <brk id="57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W621"/>
  <sheetViews>
    <sheetView zoomScale="56" zoomScaleNormal="56" zoomScalePageLayoutView="75" workbookViewId="0" topLeftCell="A1">
      <selection activeCell="Q8" sqref="Q8"/>
    </sheetView>
  </sheetViews>
  <sheetFormatPr defaultColWidth="10.875" defaultRowHeight="15.75"/>
  <cols>
    <col min="1" max="1" width="7.00390625" style="70" customWidth="1"/>
    <col min="2" max="2" width="11.50390625" style="70" customWidth="1"/>
    <col min="3" max="3" width="29.375" style="70" customWidth="1"/>
    <col min="4" max="18" width="10.875" style="70" customWidth="1"/>
    <col min="19" max="19" width="48.375" style="70" customWidth="1"/>
    <col min="20" max="20" width="6.50390625" style="70" customWidth="1"/>
    <col min="21" max="16384" width="10.875" style="70" customWidth="1"/>
  </cols>
  <sheetData>
    <row r="1" ht="15.75" thickBot="1"/>
    <row r="2" spans="1:20" ht="15.75" customHeight="1" thickTop="1">
      <c r="A2" s="384" t="s">
        <v>31</v>
      </c>
      <c r="B2" s="385"/>
      <c r="C2" s="385"/>
      <c r="D2" s="386"/>
      <c r="E2" s="393" t="s">
        <v>28</v>
      </c>
      <c r="F2" s="393"/>
      <c r="G2" s="393"/>
      <c r="H2" s="393"/>
      <c r="I2" s="393"/>
      <c r="J2" s="393"/>
      <c r="K2" s="394"/>
      <c r="L2" s="417" t="s">
        <v>34</v>
      </c>
      <c r="M2" s="418"/>
      <c r="N2" s="410" t="s">
        <v>27</v>
      </c>
      <c r="O2" s="393"/>
      <c r="P2" s="393"/>
      <c r="Q2" s="393"/>
      <c r="R2" s="394"/>
      <c r="S2" s="71" t="s">
        <v>33</v>
      </c>
      <c r="T2" s="72"/>
    </row>
    <row r="3" spans="1:20" ht="15.75" customHeight="1">
      <c r="A3" s="387"/>
      <c r="B3" s="388"/>
      <c r="C3" s="388"/>
      <c r="D3" s="389"/>
      <c r="E3" s="419" t="str">
        <f>Bildungsgang!$E$3</f>
        <v>Name Schule</v>
      </c>
      <c r="F3" s="419"/>
      <c r="G3" s="419"/>
      <c r="H3" s="419"/>
      <c r="I3" s="419"/>
      <c r="J3" s="419"/>
      <c r="K3" s="420"/>
      <c r="L3" s="411">
        <f>Bildungsgang!$L$3</f>
        <v>35</v>
      </c>
      <c r="M3" s="413"/>
      <c r="N3" s="411" t="str">
        <f>Bildungsgang!$N$3</f>
        <v>Name Klasse</v>
      </c>
      <c r="O3" s="412"/>
      <c r="P3" s="412"/>
      <c r="Q3" s="412"/>
      <c r="R3" s="413"/>
      <c r="S3" s="407" t="str">
        <f>Bildungsgang!$R$3</f>
        <v>01.08.20xx</v>
      </c>
      <c r="T3" s="72"/>
    </row>
    <row r="4" spans="1:20" ht="15.75" customHeight="1" thickBot="1">
      <c r="A4" s="390"/>
      <c r="B4" s="391"/>
      <c r="C4" s="391"/>
      <c r="D4" s="392"/>
      <c r="E4" s="421"/>
      <c r="F4" s="421"/>
      <c r="G4" s="421"/>
      <c r="H4" s="421"/>
      <c r="I4" s="421"/>
      <c r="J4" s="421"/>
      <c r="K4" s="422"/>
      <c r="L4" s="414"/>
      <c r="M4" s="416"/>
      <c r="N4" s="414"/>
      <c r="O4" s="415"/>
      <c r="P4" s="415"/>
      <c r="Q4" s="415"/>
      <c r="R4" s="416"/>
      <c r="S4" s="408"/>
      <c r="T4" s="72"/>
    </row>
    <row r="5" spans="1:20" ht="15.75" customHeight="1" thickBot="1" thickTop="1">
      <c r="A5" s="73"/>
      <c r="B5" s="73"/>
      <c r="C5" s="73"/>
      <c r="D5" s="73"/>
      <c r="E5" s="74"/>
      <c r="F5" s="74"/>
      <c r="G5" s="74"/>
      <c r="H5" s="74"/>
      <c r="I5" s="74"/>
      <c r="J5" s="74"/>
      <c r="K5" s="74"/>
      <c r="L5" s="75"/>
      <c r="M5" s="75"/>
      <c r="N5" s="75"/>
      <c r="O5" s="75"/>
      <c r="P5" s="75"/>
      <c r="Q5" s="75"/>
      <c r="R5" s="75"/>
      <c r="S5" s="76"/>
      <c r="T5" s="72"/>
    </row>
    <row r="6" ht="15.75" thickBot="1"/>
    <row r="7" spans="1:19" ht="17.25" customHeight="1" thickBot="1">
      <c r="A7" s="395" t="s">
        <v>61</v>
      </c>
      <c r="B7" s="396"/>
      <c r="C7" s="141"/>
      <c r="D7" s="142"/>
      <c r="E7" s="77" t="s">
        <v>0</v>
      </c>
      <c r="F7" s="78" t="s">
        <v>1</v>
      </c>
      <c r="G7" s="78" t="s">
        <v>2</v>
      </c>
      <c r="H7" s="78" t="s">
        <v>3</v>
      </c>
      <c r="I7" s="79"/>
      <c r="J7" s="80">
        <v>1</v>
      </c>
      <c r="K7" s="80">
        <v>2</v>
      </c>
      <c r="L7" s="80">
        <v>3</v>
      </c>
      <c r="M7" s="80">
        <v>4</v>
      </c>
      <c r="N7" s="80">
        <v>5</v>
      </c>
      <c r="O7" s="80">
        <v>6</v>
      </c>
      <c r="P7" s="80">
        <v>7</v>
      </c>
      <c r="Q7" s="182">
        <v>8</v>
      </c>
      <c r="R7" s="81" t="s">
        <v>14</v>
      </c>
      <c r="S7" s="140" t="s">
        <v>60</v>
      </c>
    </row>
    <row r="8" spans="1:19" ht="17.25" customHeight="1" thickBot="1">
      <c r="A8" s="397"/>
      <c r="B8" s="398"/>
      <c r="C8" s="401" t="s">
        <v>24</v>
      </c>
      <c r="D8" s="402"/>
      <c r="E8" s="143">
        <f>Bildungsgang!$E$8</f>
        <v>75</v>
      </c>
      <c r="F8" s="143">
        <f>Bildungsgang!$F$8</f>
        <v>75</v>
      </c>
      <c r="G8" s="143">
        <f>Bildungsgang!$G$8</f>
        <v>75</v>
      </c>
      <c r="H8" s="143">
        <f>Bildungsgang!$H$8</f>
        <v>75</v>
      </c>
      <c r="I8" s="82"/>
      <c r="J8" s="143">
        <f>Bildungsgang!$J$8</f>
        <v>200</v>
      </c>
      <c r="K8" s="143">
        <f>Bildungsgang!$K$8</f>
        <v>720</v>
      </c>
      <c r="L8" s="143">
        <f>Bildungsgang!$L$8</f>
        <v>200</v>
      </c>
      <c r="M8" s="143">
        <f>Bildungsgang!$M$8</f>
        <v>80</v>
      </c>
      <c r="N8" s="143">
        <f>Bildungsgang!$N$8</f>
        <v>300</v>
      </c>
      <c r="O8" s="143">
        <f>Bildungsgang!$O$8</f>
        <v>160</v>
      </c>
      <c r="P8" s="143">
        <f>Bildungsgang!$P$8</f>
        <v>240</v>
      </c>
      <c r="Q8" s="143">
        <f>Bildungsgang!$Q$8</f>
        <v>200</v>
      </c>
      <c r="R8" s="143">
        <f>Bildungsgang!$R$8</f>
        <v>2500</v>
      </c>
      <c r="S8" s="409"/>
    </row>
    <row r="9" spans="1:19" ht="18.75" customHeight="1" thickBot="1">
      <c r="A9" s="397"/>
      <c r="B9" s="398"/>
      <c r="C9" s="403" t="s">
        <v>56</v>
      </c>
      <c r="D9" s="404"/>
      <c r="E9" s="83"/>
      <c r="F9" s="84"/>
      <c r="G9" s="85"/>
      <c r="H9" s="85"/>
      <c r="I9" s="85"/>
      <c r="J9" s="86">
        <v>0.6</v>
      </c>
      <c r="K9" s="86">
        <v>0.6</v>
      </c>
      <c r="L9" s="83"/>
      <c r="M9" s="83"/>
      <c r="N9" s="86">
        <v>0.6</v>
      </c>
      <c r="O9" s="86">
        <v>0.6</v>
      </c>
      <c r="P9" s="86">
        <v>0.6</v>
      </c>
      <c r="Q9" s="83"/>
      <c r="R9" s="87">
        <v>0.6</v>
      </c>
      <c r="S9" s="409"/>
    </row>
    <row r="10" spans="1:19" ht="18.75" customHeight="1" thickBot="1">
      <c r="A10" s="397"/>
      <c r="B10" s="398"/>
      <c r="C10" s="405" t="s">
        <v>57</v>
      </c>
      <c r="D10" s="406"/>
      <c r="E10" s="88"/>
      <c r="F10" s="89"/>
      <c r="G10" s="85"/>
      <c r="H10" s="85"/>
      <c r="I10" s="85"/>
      <c r="J10" s="90">
        <v>0.4</v>
      </c>
      <c r="K10" s="91">
        <v>0.4</v>
      </c>
      <c r="L10" s="83"/>
      <c r="M10" s="83"/>
      <c r="N10" s="91">
        <v>0.4</v>
      </c>
      <c r="O10" s="83"/>
      <c r="P10" s="83"/>
      <c r="Q10" s="83"/>
      <c r="R10" s="92"/>
      <c r="S10" s="409"/>
    </row>
    <row r="11" spans="1:19" ht="18.75" customHeight="1" thickBot="1">
      <c r="A11" s="397"/>
      <c r="B11" s="398"/>
      <c r="C11" s="380" t="s">
        <v>58</v>
      </c>
      <c r="D11" s="381"/>
      <c r="E11" s="88"/>
      <c r="F11" s="89"/>
      <c r="G11" s="85"/>
      <c r="H11" s="85"/>
      <c r="I11" s="85"/>
      <c r="J11" s="88"/>
      <c r="K11" s="93">
        <v>0.2</v>
      </c>
      <c r="L11" s="85"/>
      <c r="M11" s="85"/>
      <c r="N11" s="85"/>
      <c r="O11" s="93">
        <v>0.2</v>
      </c>
      <c r="P11" s="93">
        <v>0.2</v>
      </c>
      <c r="Q11" s="88"/>
      <c r="R11" s="94"/>
      <c r="S11" s="409"/>
    </row>
    <row r="12" spans="1:19" ht="18.75" customHeight="1" thickBot="1">
      <c r="A12" s="399"/>
      <c r="B12" s="400"/>
      <c r="C12" s="382" t="s">
        <v>59</v>
      </c>
      <c r="D12" s="383"/>
      <c r="E12" s="95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>
        <v>0.4</v>
      </c>
      <c r="S12" s="409"/>
    </row>
    <row r="13" spans="1:19" ht="18.75" customHeight="1" thickBot="1">
      <c r="A13" s="99"/>
      <c r="B13" s="100"/>
      <c r="C13" s="101"/>
      <c r="D13" s="101"/>
      <c r="E13" s="102"/>
      <c r="F13" s="103"/>
      <c r="G13" s="104"/>
      <c r="H13" s="104"/>
      <c r="I13" s="105"/>
      <c r="J13" s="105"/>
      <c r="K13" s="105"/>
      <c r="L13" s="105"/>
      <c r="M13" s="105"/>
      <c r="N13" s="105"/>
      <c r="O13" s="106"/>
      <c r="P13" s="106"/>
      <c r="Q13" s="105"/>
      <c r="R13" s="105"/>
      <c r="S13" s="107"/>
    </row>
    <row r="14" ht="15.75" thickBot="1"/>
    <row r="15" spans="1:19" ht="27" customHeight="1" thickTop="1">
      <c r="A15" s="364">
        <f>Bildungsgang!A14</f>
        <v>1</v>
      </c>
      <c r="B15" s="367" t="str">
        <f>Bildungsgang!B14</f>
        <v>Max Mustermann</v>
      </c>
      <c r="C15" s="368"/>
      <c r="D15" s="369" t="s">
        <v>13</v>
      </c>
      <c r="E15" s="372"/>
      <c r="F15" s="372"/>
      <c r="G15" s="372"/>
      <c r="H15" s="373"/>
      <c r="I15" s="374" t="s">
        <v>12</v>
      </c>
      <c r="J15" s="377"/>
      <c r="K15" s="378"/>
      <c r="L15" s="378"/>
      <c r="M15" s="378"/>
      <c r="N15" s="378"/>
      <c r="O15" s="378"/>
      <c r="P15" s="378"/>
      <c r="Q15" s="379"/>
      <c r="R15" s="359" t="s">
        <v>14</v>
      </c>
      <c r="S15" s="361" t="s">
        <v>25</v>
      </c>
    </row>
    <row r="16" spans="1:19" ht="33.75" customHeight="1">
      <c r="A16" s="365"/>
      <c r="B16" s="338" t="str">
        <f>Bildungsgang!B15</f>
        <v>20.01.1978</v>
      </c>
      <c r="C16" s="339"/>
      <c r="D16" s="370"/>
      <c r="E16" s="346" t="s">
        <v>16</v>
      </c>
      <c r="F16" s="346" t="s">
        <v>17</v>
      </c>
      <c r="G16" s="346" t="s">
        <v>18</v>
      </c>
      <c r="H16" s="336" t="s">
        <v>19</v>
      </c>
      <c r="I16" s="375"/>
      <c r="J16" s="346" t="s">
        <v>26</v>
      </c>
      <c r="K16" s="346" t="s">
        <v>5</v>
      </c>
      <c r="L16" s="346" t="s">
        <v>6</v>
      </c>
      <c r="M16" s="346" t="s">
        <v>7</v>
      </c>
      <c r="N16" s="346" t="s">
        <v>8</v>
      </c>
      <c r="O16" s="346" t="s">
        <v>9</v>
      </c>
      <c r="P16" s="346" t="s">
        <v>10</v>
      </c>
      <c r="Q16" s="336" t="s">
        <v>11</v>
      </c>
      <c r="R16" s="360"/>
      <c r="S16" s="362"/>
    </row>
    <row r="17" spans="1:19" ht="33.75" customHeight="1">
      <c r="A17" s="365"/>
      <c r="B17" s="338" t="str">
        <f>Bildungsgang!B16</f>
        <v>Braunschweig</v>
      </c>
      <c r="C17" s="339"/>
      <c r="D17" s="370"/>
      <c r="E17" s="347"/>
      <c r="F17" s="347"/>
      <c r="G17" s="347"/>
      <c r="H17" s="337"/>
      <c r="I17" s="375"/>
      <c r="J17" s="347"/>
      <c r="K17" s="347"/>
      <c r="L17" s="347"/>
      <c r="M17" s="347"/>
      <c r="N17" s="347"/>
      <c r="O17" s="347"/>
      <c r="P17" s="347"/>
      <c r="Q17" s="337"/>
      <c r="R17" s="360"/>
      <c r="S17" s="362"/>
    </row>
    <row r="18" spans="1:21" ht="23.25" customHeight="1" thickBot="1">
      <c r="A18" s="365"/>
      <c r="B18" s="340" t="str">
        <f>Bildungsgang!B17</f>
        <v>HK</v>
      </c>
      <c r="C18" s="341"/>
      <c r="D18" s="370"/>
      <c r="E18" s="138" t="s">
        <v>0</v>
      </c>
      <c r="F18" s="138" t="s">
        <v>1</v>
      </c>
      <c r="G18" s="138" t="s">
        <v>2</v>
      </c>
      <c r="H18" s="139" t="s">
        <v>3</v>
      </c>
      <c r="I18" s="375"/>
      <c r="J18" s="138">
        <v>1</v>
      </c>
      <c r="K18" s="138">
        <v>2</v>
      </c>
      <c r="L18" s="138">
        <v>3</v>
      </c>
      <c r="M18" s="138">
        <v>4</v>
      </c>
      <c r="N18" s="138">
        <v>5</v>
      </c>
      <c r="O18" s="138">
        <v>6</v>
      </c>
      <c r="P18" s="138">
        <v>7</v>
      </c>
      <c r="Q18" s="139">
        <v>8</v>
      </c>
      <c r="R18" s="360"/>
      <c r="S18" s="363"/>
      <c r="U18" s="108"/>
    </row>
    <row r="19" spans="1:23" ht="21.75" customHeight="1" thickBot="1" thickTop="1">
      <c r="A19" s="365"/>
      <c r="B19" s="342" t="s">
        <v>62</v>
      </c>
      <c r="C19" s="343"/>
      <c r="D19" s="370"/>
      <c r="E19" s="110">
        <f>Bildungsgang!E29</f>
        <v>3.3</v>
      </c>
      <c r="F19" s="110">
        <f>Bildungsgang!F29</f>
        <v>2.6</v>
      </c>
      <c r="G19" s="110">
        <f>Bildungsgang!G29</f>
        <v>2.3</v>
      </c>
      <c r="H19" s="110">
        <f>Bildungsgang!H29</f>
        <v>3.3</v>
      </c>
      <c r="I19" s="375"/>
      <c r="J19" s="110">
        <f>Bildungsgang!J29</f>
        <v>3.6</v>
      </c>
      <c r="K19" s="110">
        <f>Bildungsgang!K29</f>
        <v>2.6</v>
      </c>
      <c r="L19" s="110">
        <f>Bildungsgang!L29</f>
        <v>3</v>
      </c>
      <c r="M19" s="110">
        <f>Bildungsgang!M29</f>
        <v>3.9</v>
      </c>
      <c r="N19" s="110">
        <f>Bildungsgang!N29</f>
        <v>1.3</v>
      </c>
      <c r="O19" s="110">
        <f>Bildungsgang!O29</f>
        <v>1.6</v>
      </c>
      <c r="P19" s="110">
        <f>Bildungsgang!P29</f>
        <v>3</v>
      </c>
      <c r="Q19" s="111">
        <f>Bildungsgang!Q29</f>
        <v>1.3</v>
      </c>
      <c r="R19" s="112">
        <f>Bildungsgang!R29</f>
        <v>2.3</v>
      </c>
      <c r="S19" s="171" t="str">
        <f>IF(OR(D23&gt;4,I23&gt;4,J23&gt;4,K23&gt;4,N23&gt;4,O23&gt;4,P23&gt;4,R23&gt;4,(COUNTIF(E23:H23,6)+COUNTIF(J23:Q23,6))&gt;1,(COUNTIF(E23:H23,5)+COUNTIF(J23:Q23,5))&gt;2,AND((COUNTIF(E23:H23,6)+COUNTIF(J23:Q23,6))&gt;0,(COUNTIF(E23:H23,5)+COUNTIF(J23:Q23,5))&gt;0)),"Nicht bestanden","Bestanden")</f>
        <v>Bestanden</v>
      </c>
      <c r="T19" s="109"/>
      <c r="U19" s="109"/>
      <c r="V19" s="109"/>
      <c r="W19" s="109"/>
    </row>
    <row r="20" spans="1:19" s="120" customFormat="1" ht="21.75" customHeight="1" thickBot="1" thickTop="1">
      <c r="A20" s="365"/>
      <c r="B20" s="344" t="s">
        <v>63</v>
      </c>
      <c r="C20" s="345"/>
      <c r="D20" s="370"/>
      <c r="E20" s="113"/>
      <c r="F20" s="114"/>
      <c r="G20" s="114"/>
      <c r="H20" s="115"/>
      <c r="I20" s="375"/>
      <c r="J20" s="116">
        <v>2</v>
      </c>
      <c r="K20" s="117">
        <v>4.7</v>
      </c>
      <c r="L20" s="114"/>
      <c r="M20" s="114"/>
      <c r="N20" s="118">
        <v>6</v>
      </c>
      <c r="O20" s="114"/>
      <c r="P20" s="114"/>
      <c r="Q20" s="115"/>
      <c r="R20" s="119"/>
      <c r="S20" s="348"/>
    </row>
    <row r="21" spans="1:19" s="120" customFormat="1" ht="21.75" customHeight="1" thickBot="1" thickTop="1">
      <c r="A21" s="365"/>
      <c r="B21" s="350" t="s">
        <v>64</v>
      </c>
      <c r="C21" s="351"/>
      <c r="D21" s="370"/>
      <c r="E21" s="121"/>
      <c r="F21" s="122"/>
      <c r="G21" s="122"/>
      <c r="H21" s="123"/>
      <c r="I21" s="375"/>
      <c r="J21" s="113"/>
      <c r="K21" s="114"/>
      <c r="L21" s="114"/>
      <c r="M21" s="114"/>
      <c r="N21" s="114"/>
      <c r="O21" s="114"/>
      <c r="P21" s="114"/>
      <c r="Q21" s="115"/>
      <c r="R21" s="124">
        <v>1</v>
      </c>
      <c r="S21" s="348"/>
    </row>
    <row r="22" spans="1:19" ht="21.75" customHeight="1" thickBot="1" thickTop="1">
      <c r="A22" s="365"/>
      <c r="B22" s="352" t="s">
        <v>65</v>
      </c>
      <c r="C22" s="353"/>
      <c r="D22" s="371"/>
      <c r="E22" s="125"/>
      <c r="F22" s="114"/>
      <c r="G22" s="114"/>
      <c r="H22" s="115"/>
      <c r="I22" s="376"/>
      <c r="J22" s="125"/>
      <c r="K22" s="126">
        <v>4</v>
      </c>
      <c r="L22" s="114"/>
      <c r="M22" s="114"/>
      <c r="N22" s="114"/>
      <c r="O22" s="126">
        <v>2</v>
      </c>
      <c r="P22" s="126">
        <v>1</v>
      </c>
      <c r="Q22" s="115"/>
      <c r="R22" s="119"/>
      <c r="S22" s="348"/>
    </row>
    <row r="23" spans="1:19" ht="30" customHeight="1" thickBot="1" thickTop="1">
      <c r="A23" s="365"/>
      <c r="B23" s="354" t="s">
        <v>20</v>
      </c>
      <c r="C23" s="355"/>
      <c r="D23" s="127">
        <f>ROUND(D24,0)</f>
        <v>3</v>
      </c>
      <c r="E23" s="357">
        <f>ROUND(E19,0)</f>
        <v>3</v>
      </c>
      <c r="F23" s="332">
        <f>F19</f>
        <v>2.6</v>
      </c>
      <c r="G23" s="332">
        <f>G19</f>
        <v>2.3</v>
      </c>
      <c r="H23" s="334">
        <f>H19</f>
        <v>3.3</v>
      </c>
      <c r="I23" s="128">
        <f>IF(ISERROR(ROUND(I24,0)),"-",ROUND(I24,0))</f>
        <v>3</v>
      </c>
      <c r="J23" s="129">
        <f>ROUND(J24,0)</f>
        <v>3</v>
      </c>
      <c r="K23" s="130">
        <f aca="true" t="shared" si="0" ref="K23:R23">ROUND(K24,0)</f>
        <v>4</v>
      </c>
      <c r="L23" s="130">
        <f t="shared" si="0"/>
        <v>3</v>
      </c>
      <c r="M23" s="130">
        <f t="shared" si="0"/>
        <v>4</v>
      </c>
      <c r="N23" s="130">
        <f t="shared" si="0"/>
        <v>3</v>
      </c>
      <c r="O23" s="130">
        <f t="shared" si="0"/>
        <v>2</v>
      </c>
      <c r="P23" s="130">
        <f t="shared" si="0"/>
        <v>3</v>
      </c>
      <c r="Q23" s="131">
        <f t="shared" si="0"/>
        <v>1</v>
      </c>
      <c r="R23" s="132">
        <f t="shared" si="0"/>
        <v>2</v>
      </c>
      <c r="S23" s="348"/>
    </row>
    <row r="24" spans="1:19" ht="21.75" customHeight="1" thickBot="1" thickTop="1">
      <c r="A24" s="366"/>
      <c r="B24" s="356"/>
      <c r="C24" s="355"/>
      <c r="D24" s="133">
        <f>ROUNDDOWN((E23*$E$8+F23*$F$8+G23*$G$8+H23*$H$8)/SUM($E$8:$H$8),1)</f>
        <v>2.8</v>
      </c>
      <c r="E24" s="358"/>
      <c r="F24" s="333"/>
      <c r="G24" s="333"/>
      <c r="H24" s="335"/>
      <c r="I24" s="134">
        <f>ROUNDDOWN((J24*$J$8+K24*$K$8+L24*$L$8+M24*$M$8+N24*$N$8+O24*$O$8+P24*$P$8+Q24*$Q$8)/SUM($J$8:$Q$8),1)</f>
        <v>2.8</v>
      </c>
      <c r="J24" s="135">
        <f>ROUNDDOWN((J19*$J$9+J20*$J$10)/($J$9+$J$10),1)</f>
        <v>2.9</v>
      </c>
      <c r="K24" s="135">
        <f>ROUNDDOWN((K19*$K$9+K20*$K$10+K22*$K$11)/($K$9+$K$10+$K$11),1)</f>
        <v>3.5</v>
      </c>
      <c r="L24" s="135">
        <f>ROUNDDOWN(L19,1)</f>
        <v>3</v>
      </c>
      <c r="M24" s="135">
        <f>ROUNDDOWN(M19,1)</f>
        <v>3.9</v>
      </c>
      <c r="N24" s="135">
        <f>ROUNDDOWN((N19*$N$9+N20*$N$10)/($N$9+$N$10),1)</f>
        <v>3.1</v>
      </c>
      <c r="O24" s="135">
        <f>ROUNDDOWN((O19*$O$9+O22*$O$11)/($O$9+O$11),1)</f>
        <v>1.7</v>
      </c>
      <c r="P24" s="135">
        <f>ROUNDDOWN((P19*$P$9+P22*$P$11)/($P$9+$P$11),1)</f>
        <v>2.5</v>
      </c>
      <c r="Q24" s="136">
        <f>ROUNDDOWN(Q19,1)</f>
        <v>1.3</v>
      </c>
      <c r="R24" s="137">
        <f>ROUNDDOWN((R19*R9+R21*R12)/($R$9+$R$12),1)</f>
        <v>1.7</v>
      </c>
      <c r="S24" s="349"/>
    </row>
    <row r="25" ht="23.25" customHeight="1" thickBot="1" thickTop="1"/>
    <row r="26" ht="30" customHeight="1" hidden="1"/>
    <row r="27" ht="18" customHeight="1" hidden="1"/>
    <row r="28" ht="15" hidden="1"/>
    <row r="29" ht="15" hidden="1"/>
    <row r="30" ht="20.25" customHeight="1" hidden="1"/>
    <row r="31" ht="30" customHeight="1" hidden="1" thickBot="1"/>
    <row r="32" spans="1:19" ht="27" customHeight="1" thickTop="1">
      <c r="A32" s="364">
        <f>Bildungsgang!A31</f>
        <v>2</v>
      </c>
      <c r="B32" s="367" t="str">
        <f>Bildungsgang!B31</f>
        <v>Name</v>
      </c>
      <c r="C32" s="368"/>
      <c r="D32" s="369" t="s">
        <v>13</v>
      </c>
      <c r="E32" s="372"/>
      <c r="F32" s="372"/>
      <c r="G32" s="372"/>
      <c r="H32" s="373"/>
      <c r="I32" s="374" t="s">
        <v>12</v>
      </c>
      <c r="J32" s="377"/>
      <c r="K32" s="378"/>
      <c r="L32" s="378"/>
      <c r="M32" s="378"/>
      <c r="N32" s="378"/>
      <c r="O32" s="378"/>
      <c r="P32" s="378"/>
      <c r="Q32" s="379"/>
      <c r="R32" s="359" t="s">
        <v>14</v>
      </c>
      <c r="S32" s="361" t="s">
        <v>25</v>
      </c>
    </row>
    <row r="33" spans="1:19" ht="33.75" customHeight="1">
      <c r="A33" s="365"/>
      <c r="B33" s="338" t="str">
        <f>Bildungsgang!B32</f>
        <v>Geburtsdatum</v>
      </c>
      <c r="C33" s="339"/>
      <c r="D33" s="370"/>
      <c r="E33" s="346" t="s">
        <v>16</v>
      </c>
      <c r="F33" s="346" t="s">
        <v>17</v>
      </c>
      <c r="G33" s="346" t="s">
        <v>18</v>
      </c>
      <c r="H33" s="336" t="s">
        <v>19</v>
      </c>
      <c r="I33" s="375"/>
      <c r="J33" s="346" t="s">
        <v>26</v>
      </c>
      <c r="K33" s="346" t="s">
        <v>5</v>
      </c>
      <c r="L33" s="346" t="s">
        <v>6</v>
      </c>
      <c r="M33" s="346" t="s">
        <v>7</v>
      </c>
      <c r="N33" s="346" t="s">
        <v>8</v>
      </c>
      <c r="O33" s="346" t="s">
        <v>9</v>
      </c>
      <c r="P33" s="346" t="s">
        <v>10</v>
      </c>
      <c r="Q33" s="336" t="s">
        <v>11</v>
      </c>
      <c r="R33" s="360"/>
      <c r="S33" s="362"/>
    </row>
    <row r="34" spans="1:19" ht="33.75" customHeight="1">
      <c r="A34" s="365"/>
      <c r="B34" s="338" t="str">
        <f>Bildungsgang!B33</f>
        <v>Geburtsort</v>
      </c>
      <c r="C34" s="339"/>
      <c r="D34" s="370"/>
      <c r="E34" s="347"/>
      <c r="F34" s="347"/>
      <c r="G34" s="347"/>
      <c r="H34" s="337"/>
      <c r="I34" s="375"/>
      <c r="J34" s="347"/>
      <c r="K34" s="347"/>
      <c r="L34" s="347"/>
      <c r="M34" s="347"/>
      <c r="N34" s="347"/>
      <c r="O34" s="347"/>
      <c r="P34" s="347"/>
      <c r="Q34" s="337"/>
      <c r="R34" s="360"/>
      <c r="S34" s="362"/>
    </row>
    <row r="35" spans="1:21" ht="23.25" customHeight="1" thickBot="1">
      <c r="A35" s="365"/>
      <c r="B35" s="340" t="str">
        <f>Bildungsgang!B34</f>
        <v>letzter Schulabschluss</v>
      </c>
      <c r="C35" s="341"/>
      <c r="D35" s="370"/>
      <c r="E35" s="138" t="s">
        <v>0</v>
      </c>
      <c r="F35" s="138" t="s">
        <v>1</v>
      </c>
      <c r="G35" s="138" t="s">
        <v>2</v>
      </c>
      <c r="H35" s="139" t="s">
        <v>3</v>
      </c>
      <c r="I35" s="375"/>
      <c r="J35" s="138">
        <v>1</v>
      </c>
      <c r="K35" s="138">
        <v>2</v>
      </c>
      <c r="L35" s="138">
        <v>3</v>
      </c>
      <c r="M35" s="138">
        <v>4</v>
      </c>
      <c r="N35" s="138">
        <v>5</v>
      </c>
      <c r="O35" s="138">
        <v>6</v>
      </c>
      <c r="P35" s="138">
        <v>7</v>
      </c>
      <c r="Q35" s="139">
        <v>8</v>
      </c>
      <c r="R35" s="360"/>
      <c r="S35" s="363"/>
      <c r="U35" s="108"/>
    </row>
    <row r="36" spans="1:23" ht="21.75" customHeight="1" thickBot="1" thickTop="1">
      <c r="A36" s="365"/>
      <c r="B36" s="342" t="s">
        <v>62</v>
      </c>
      <c r="C36" s="343"/>
      <c r="D36" s="370"/>
      <c r="E36" s="110">
        <f>Bildungsgang!E46</f>
        <v>0</v>
      </c>
      <c r="F36" s="110">
        <f>Bildungsgang!F46</f>
        <v>0</v>
      </c>
      <c r="G36" s="110">
        <f>Bildungsgang!G46</f>
        <v>0</v>
      </c>
      <c r="H36" s="110">
        <f>Bildungsgang!H46</f>
        <v>0</v>
      </c>
      <c r="I36" s="375"/>
      <c r="J36" s="110">
        <f>Bildungsgang!J46</f>
        <v>0</v>
      </c>
      <c r="K36" s="110">
        <f>Bildungsgang!K46</f>
        <v>0</v>
      </c>
      <c r="L36" s="110">
        <f>Bildungsgang!L46</f>
        <v>0</v>
      </c>
      <c r="M36" s="110">
        <f>Bildungsgang!M46</f>
        <v>0</v>
      </c>
      <c r="N36" s="110">
        <f>Bildungsgang!N46</f>
        <v>0</v>
      </c>
      <c r="O36" s="110">
        <f>Bildungsgang!O46</f>
        <v>0</v>
      </c>
      <c r="P36" s="110">
        <f>Bildungsgang!P46</f>
        <v>0</v>
      </c>
      <c r="Q36" s="111">
        <f>Bildungsgang!Q46</f>
        <v>0</v>
      </c>
      <c r="R36" s="112">
        <f>Bildungsgang!R46</f>
        <v>0</v>
      </c>
      <c r="S36" s="171" t="str">
        <f>IF(OR(D40&gt;4,I40&gt;4,J40&gt;4,K40&gt;4,N40&gt;4,O40&gt;4,P40&gt;4,R40&gt;4,(COUNTIF(E40:H40,6)+COUNTIF(J40:Q40,6))&gt;1,(COUNTIF(E40:H40,5)+COUNTIF(J40:Q40,5))&gt;2,AND((COUNTIF(E40:H40,6)+COUNTIF(J40:Q40,6))&gt;0,(COUNTIF(E40:H40,5)+COUNTIF(J40:Q40,5))&gt;0)),"Nicht bestanden","Bestanden")</f>
        <v>Bestanden</v>
      </c>
      <c r="T36" s="109"/>
      <c r="U36" s="109"/>
      <c r="V36" s="109"/>
      <c r="W36" s="109"/>
    </row>
    <row r="37" spans="1:19" s="120" customFormat="1" ht="21.75" customHeight="1" thickBot="1" thickTop="1">
      <c r="A37" s="365"/>
      <c r="B37" s="344" t="s">
        <v>63</v>
      </c>
      <c r="C37" s="345"/>
      <c r="D37" s="370"/>
      <c r="E37" s="113"/>
      <c r="F37" s="114"/>
      <c r="G37" s="114"/>
      <c r="H37" s="115"/>
      <c r="I37" s="375"/>
      <c r="J37" s="116"/>
      <c r="K37" s="117"/>
      <c r="L37" s="114"/>
      <c r="M37" s="114"/>
      <c r="N37" s="118"/>
      <c r="O37" s="114"/>
      <c r="P37" s="114"/>
      <c r="Q37" s="115"/>
      <c r="R37" s="119"/>
      <c r="S37" s="348"/>
    </row>
    <row r="38" spans="1:19" s="120" customFormat="1" ht="21.75" customHeight="1" thickBot="1" thickTop="1">
      <c r="A38" s="365"/>
      <c r="B38" s="350" t="s">
        <v>64</v>
      </c>
      <c r="C38" s="351"/>
      <c r="D38" s="370"/>
      <c r="E38" s="121"/>
      <c r="F38" s="122"/>
      <c r="G38" s="122"/>
      <c r="H38" s="123"/>
      <c r="I38" s="375"/>
      <c r="J38" s="113"/>
      <c r="K38" s="114"/>
      <c r="L38" s="114"/>
      <c r="M38" s="114"/>
      <c r="N38" s="114"/>
      <c r="O38" s="114"/>
      <c r="P38" s="114"/>
      <c r="Q38" s="115"/>
      <c r="R38" s="124"/>
      <c r="S38" s="348"/>
    </row>
    <row r="39" spans="1:19" ht="21.75" customHeight="1" thickBot="1" thickTop="1">
      <c r="A39" s="365"/>
      <c r="B39" s="352" t="s">
        <v>65</v>
      </c>
      <c r="C39" s="353"/>
      <c r="D39" s="371"/>
      <c r="E39" s="125"/>
      <c r="F39" s="114"/>
      <c r="G39" s="114"/>
      <c r="H39" s="115"/>
      <c r="I39" s="376"/>
      <c r="J39" s="125"/>
      <c r="K39" s="126"/>
      <c r="L39" s="114"/>
      <c r="M39" s="114"/>
      <c r="N39" s="114"/>
      <c r="O39" s="126"/>
      <c r="P39" s="126"/>
      <c r="Q39" s="115"/>
      <c r="R39" s="119"/>
      <c r="S39" s="348"/>
    </row>
    <row r="40" spans="1:19" ht="30" customHeight="1" thickBot="1" thickTop="1">
      <c r="A40" s="365"/>
      <c r="B40" s="354" t="s">
        <v>20</v>
      </c>
      <c r="C40" s="355"/>
      <c r="D40" s="127">
        <f>ROUND(D41,0)</f>
        <v>0</v>
      </c>
      <c r="E40" s="357">
        <f>ROUND(E36,0)</f>
        <v>0</v>
      </c>
      <c r="F40" s="332">
        <f>F36</f>
        <v>0</v>
      </c>
      <c r="G40" s="332">
        <f>G36</f>
        <v>0</v>
      </c>
      <c r="H40" s="334">
        <f>H36</f>
        <v>0</v>
      </c>
      <c r="I40" s="128">
        <f>IF(ISERROR(ROUND(I41,0)),"-",ROUND(I41,0))</f>
        <v>0</v>
      </c>
      <c r="J40" s="129">
        <f>ROUND(J41,0)</f>
        <v>0</v>
      </c>
      <c r="K40" s="130">
        <f aca="true" t="shared" si="1" ref="K40:R40">ROUND(K41,0)</f>
        <v>0</v>
      </c>
      <c r="L40" s="130">
        <f t="shared" si="1"/>
        <v>0</v>
      </c>
      <c r="M40" s="130">
        <f t="shared" si="1"/>
        <v>0</v>
      </c>
      <c r="N40" s="130">
        <f t="shared" si="1"/>
        <v>0</v>
      </c>
      <c r="O40" s="130">
        <f t="shared" si="1"/>
        <v>0</v>
      </c>
      <c r="P40" s="130">
        <f t="shared" si="1"/>
        <v>0</v>
      </c>
      <c r="Q40" s="131">
        <f t="shared" si="1"/>
        <v>0</v>
      </c>
      <c r="R40" s="132">
        <f t="shared" si="1"/>
        <v>0</v>
      </c>
      <c r="S40" s="348"/>
    </row>
    <row r="41" spans="1:19" ht="21.75" customHeight="1" thickBot="1" thickTop="1">
      <c r="A41" s="366"/>
      <c r="B41" s="356"/>
      <c r="C41" s="355"/>
      <c r="D41" s="133">
        <f>ROUNDDOWN((E40*$E$8+F40*$F$8+G40*$G$8+H40*$H$8)/SUM($E$8:$H$8),1)</f>
        <v>0</v>
      </c>
      <c r="E41" s="358"/>
      <c r="F41" s="333"/>
      <c r="G41" s="333"/>
      <c r="H41" s="335"/>
      <c r="I41" s="134">
        <f>ROUNDDOWN((J41*$J$8+K41*$K$8+L41*$L$8+M41*$M$8+N41*$N$8+O41*$O$8+P41*$P$8+Q41*$Q$8)/SUM($J$8:$Q$8),1)</f>
        <v>0</v>
      </c>
      <c r="J41" s="135">
        <f>ROUNDDOWN((J36*$J$9+J37*$J$10)/($J$9+$J$10),1)</f>
        <v>0</v>
      </c>
      <c r="K41" s="135">
        <f>ROUNDDOWN((K36*$K$9+K37*$K$10+K39*$K$11)/($K$9+$K$10+$K$11),1)</f>
        <v>0</v>
      </c>
      <c r="L41" s="135">
        <f>ROUNDDOWN(L36,1)</f>
        <v>0</v>
      </c>
      <c r="M41" s="135">
        <f>ROUNDDOWN(M36,1)</f>
        <v>0</v>
      </c>
      <c r="N41" s="135">
        <f>ROUNDDOWN((N36*$N$9+N37*$N$10)/($N$9+$N$10),1)</f>
        <v>0</v>
      </c>
      <c r="O41" s="135">
        <f>ROUNDDOWN((O36*$O$9+O39*$O$11)/($O$9+O$11),1)</f>
        <v>0</v>
      </c>
      <c r="P41" s="135">
        <f>ROUNDDOWN((P36*$P$9+P39*$P$11)/($P$9+$P$11),1)</f>
        <v>0</v>
      </c>
      <c r="Q41" s="136">
        <f>ROUNDDOWN(Q36,1)</f>
        <v>0</v>
      </c>
      <c r="R41" s="137">
        <f>ROUNDDOWN((R36*R26+R38*R29)/($R$9+$R$12),1)</f>
        <v>0</v>
      </c>
      <c r="S41" s="349"/>
    </row>
    <row r="42" spans="1:2" ht="23.25" customHeight="1" thickBot="1" thickTop="1">
      <c r="A42" s="109"/>
      <c r="B42" s="109"/>
    </row>
    <row r="43" spans="1:2" ht="15" customHeight="1" hidden="1">
      <c r="A43" s="109"/>
      <c r="B43" s="109"/>
    </row>
    <row r="44" spans="1:2" ht="14.25" customHeight="1" hidden="1">
      <c r="A44" s="109"/>
      <c r="B44" s="109"/>
    </row>
    <row r="45" spans="1:2" ht="21.75" customHeight="1" hidden="1">
      <c r="A45" s="109"/>
      <c r="B45" s="109"/>
    </row>
    <row r="46" s="120" customFormat="1" ht="21" customHeight="1" hidden="1"/>
    <row r="47" s="120" customFormat="1" ht="21.75" customHeight="1" hidden="1"/>
    <row r="48" ht="20.25" customHeight="1" hidden="1" thickBot="1"/>
    <row r="49" spans="1:19" ht="27" customHeight="1" thickTop="1">
      <c r="A49" s="364">
        <f>Bildungsgang!A48</f>
        <v>3</v>
      </c>
      <c r="B49" s="367" t="str">
        <f>Bildungsgang!B48</f>
        <v>Name</v>
      </c>
      <c r="C49" s="368"/>
      <c r="D49" s="369" t="s">
        <v>13</v>
      </c>
      <c r="E49" s="372"/>
      <c r="F49" s="372"/>
      <c r="G49" s="372"/>
      <c r="H49" s="373"/>
      <c r="I49" s="374" t="s">
        <v>12</v>
      </c>
      <c r="J49" s="377"/>
      <c r="K49" s="378"/>
      <c r="L49" s="378"/>
      <c r="M49" s="378"/>
      <c r="N49" s="378"/>
      <c r="O49" s="378"/>
      <c r="P49" s="378"/>
      <c r="Q49" s="379"/>
      <c r="R49" s="359" t="s">
        <v>14</v>
      </c>
      <c r="S49" s="361" t="s">
        <v>25</v>
      </c>
    </row>
    <row r="50" spans="1:19" ht="33.75" customHeight="1">
      <c r="A50" s="365"/>
      <c r="B50" s="338" t="str">
        <f>Bildungsgang!B49</f>
        <v>Geburtsdatum</v>
      </c>
      <c r="C50" s="339"/>
      <c r="D50" s="370"/>
      <c r="E50" s="346" t="s">
        <v>16</v>
      </c>
      <c r="F50" s="346" t="s">
        <v>17</v>
      </c>
      <c r="G50" s="346" t="s">
        <v>18</v>
      </c>
      <c r="H50" s="336" t="s">
        <v>19</v>
      </c>
      <c r="I50" s="375"/>
      <c r="J50" s="346" t="s">
        <v>26</v>
      </c>
      <c r="K50" s="346" t="s">
        <v>5</v>
      </c>
      <c r="L50" s="346" t="s">
        <v>6</v>
      </c>
      <c r="M50" s="346" t="s">
        <v>7</v>
      </c>
      <c r="N50" s="346" t="s">
        <v>8</v>
      </c>
      <c r="O50" s="346" t="s">
        <v>9</v>
      </c>
      <c r="P50" s="346" t="s">
        <v>10</v>
      </c>
      <c r="Q50" s="336" t="s">
        <v>11</v>
      </c>
      <c r="R50" s="360"/>
      <c r="S50" s="362"/>
    </row>
    <row r="51" spans="1:19" ht="33.75" customHeight="1">
      <c r="A51" s="365"/>
      <c r="B51" s="338" t="str">
        <f>Bildungsgang!B50</f>
        <v>Geburtsort</v>
      </c>
      <c r="C51" s="339"/>
      <c r="D51" s="370"/>
      <c r="E51" s="347"/>
      <c r="F51" s="347"/>
      <c r="G51" s="347"/>
      <c r="H51" s="337"/>
      <c r="I51" s="375"/>
      <c r="J51" s="347"/>
      <c r="K51" s="347"/>
      <c r="L51" s="347"/>
      <c r="M51" s="347"/>
      <c r="N51" s="347"/>
      <c r="O51" s="347"/>
      <c r="P51" s="347"/>
      <c r="Q51" s="337"/>
      <c r="R51" s="360"/>
      <c r="S51" s="362"/>
    </row>
    <row r="52" spans="1:21" ht="23.25" customHeight="1" thickBot="1">
      <c r="A52" s="365"/>
      <c r="B52" s="340" t="str">
        <f>Bildungsgang!B51</f>
        <v>letzter Schulabschluss</v>
      </c>
      <c r="C52" s="341"/>
      <c r="D52" s="370"/>
      <c r="E52" s="138" t="s">
        <v>0</v>
      </c>
      <c r="F52" s="138" t="s">
        <v>1</v>
      </c>
      <c r="G52" s="138" t="s">
        <v>2</v>
      </c>
      <c r="H52" s="139" t="s">
        <v>3</v>
      </c>
      <c r="I52" s="375"/>
      <c r="J52" s="138">
        <v>1</v>
      </c>
      <c r="K52" s="138">
        <v>2</v>
      </c>
      <c r="L52" s="138">
        <v>3</v>
      </c>
      <c r="M52" s="138">
        <v>4</v>
      </c>
      <c r="N52" s="138">
        <v>5</v>
      </c>
      <c r="O52" s="138">
        <v>6</v>
      </c>
      <c r="P52" s="138">
        <v>7</v>
      </c>
      <c r="Q52" s="139">
        <v>8</v>
      </c>
      <c r="R52" s="360"/>
      <c r="S52" s="363"/>
      <c r="U52" s="108"/>
    </row>
    <row r="53" spans="1:23" ht="21.75" customHeight="1" thickBot="1" thickTop="1">
      <c r="A53" s="365"/>
      <c r="B53" s="342" t="s">
        <v>62</v>
      </c>
      <c r="C53" s="343"/>
      <c r="D53" s="370"/>
      <c r="E53" s="110">
        <f>Bildungsgang!E63</f>
        <v>0</v>
      </c>
      <c r="F53" s="110">
        <f>Bildungsgang!F63</f>
        <v>0</v>
      </c>
      <c r="G53" s="110">
        <f>Bildungsgang!G63</f>
        <v>0</v>
      </c>
      <c r="H53" s="110">
        <f>Bildungsgang!H63</f>
        <v>0</v>
      </c>
      <c r="I53" s="375"/>
      <c r="J53" s="110">
        <f>Bildungsgang!J63</f>
        <v>0</v>
      </c>
      <c r="K53" s="110">
        <f>Bildungsgang!K63</f>
        <v>0</v>
      </c>
      <c r="L53" s="110">
        <f>Bildungsgang!L63</f>
        <v>0</v>
      </c>
      <c r="M53" s="110">
        <f>Bildungsgang!M63</f>
        <v>0</v>
      </c>
      <c r="N53" s="110">
        <f>Bildungsgang!N63</f>
        <v>0</v>
      </c>
      <c r="O53" s="110">
        <f>Bildungsgang!O63</f>
        <v>0</v>
      </c>
      <c r="P53" s="110">
        <f>Bildungsgang!P63</f>
        <v>0</v>
      </c>
      <c r="Q53" s="111">
        <f>Bildungsgang!Q63</f>
        <v>0</v>
      </c>
      <c r="R53" s="112">
        <f>Bildungsgang!R63</f>
        <v>0</v>
      </c>
      <c r="S53" s="171" t="str">
        <f>IF(OR(D57&gt;4,I57&gt;4,J57&gt;4,K57&gt;4,N57&gt;4,O57&gt;4,P57&gt;4,R57&gt;4,(COUNTIF(E57:H57,6)+COUNTIF(J57:Q57,6))&gt;1,(COUNTIF(E57:H57,5)+COUNTIF(J57:Q57,5))&gt;2,AND((COUNTIF(E57:H57,6)+COUNTIF(J57:Q57,6))&gt;0,(COUNTIF(E57:H57,5)+COUNTIF(J57:Q57,5))&gt;0)),"Nicht bestanden","Bestanden")</f>
        <v>Bestanden</v>
      </c>
      <c r="T53" s="109"/>
      <c r="U53" s="109"/>
      <c r="V53" s="109"/>
      <c r="W53" s="109"/>
    </row>
    <row r="54" spans="1:19" s="120" customFormat="1" ht="21.75" customHeight="1" thickBot="1" thickTop="1">
      <c r="A54" s="365"/>
      <c r="B54" s="344" t="s">
        <v>63</v>
      </c>
      <c r="C54" s="345"/>
      <c r="D54" s="370"/>
      <c r="E54" s="113"/>
      <c r="F54" s="114"/>
      <c r="G54" s="114"/>
      <c r="H54" s="115"/>
      <c r="I54" s="375"/>
      <c r="J54" s="116"/>
      <c r="K54" s="117"/>
      <c r="L54" s="114"/>
      <c r="M54" s="114"/>
      <c r="N54" s="118"/>
      <c r="O54" s="114"/>
      <c r="P54" s="114"/>
      <c r="Q54" s="115"/>
      <c r="R54" s="119"/>
      <c r="S54" s="348"/>
    </row>
    <row r="55" spans="1:19" s="120" customFormat="1" ht="21.75" customHeight="1" thickBot="1" thickTop="1">
      <c r="A55" s="365"/>
      <c r="B55" s="350" t="s">
        <v>64</v>
      </c>
      <c r="C55" s="351"/>
      <c r="D55" s="370"/>
      <c r="E55" s="121"/>
      <c r="F55" s="122"/>
      <c r="G55" s="122"/>
      <c r="H55" s="123"/>
      <c r="I55" s="375"/>
      <c r="J55" s="113"/>
      <c r="K55" s="114"/>
      <c r="L55" s="114"/>
      <c r="M55" s="114"/>
      <c r="N55" s="114"/>
      <c r="O55" s="114"/>
      <c r="P55" s="114"/>
      <c r="Q55" s="115"/>
      <c r="R55" s="124"/>
      <c r="S55" s="348"/>
    </row>
    <row r="56" spans="1:19" ht="21.75" customHeight="1" thickBot="1" thickTop="1">
      <c r="A56" s="365"/>
      <c r="B56" s="352" t="s">
        <v>65</v>
      </c>
      <c r="C56" s="353"/>
      <c r="D56" s="371"/>
      <c r="E56" s="125"/>
      <c r="F56" s="114"/>
      <c r="G56" s="114"/>
      <c r="H56" s="115"/>
      <c r="I56" s="376"/>
      <c r="J56" s="125"/>
      <c r="K56" s="126"/>
      <c r="L56" s="114"/>
      <c r="M56" s="114"/>
      <c r="N56" s="114"/>
      <c r="O56" s="126"/>
      <c r="P56" s="126"/>
      <c r="Q56" s="115"/>
      <c r="R56" s="119"/>
      <c r="S56" s="348"/>
    </row>
    <row r="57" spans="1:19" ht="30" customHeight="1" thickBot="1" thickTop="1">
      <c r="A57" s="365"/>
      <c r="B57" s="354" t="s">
        <v>20</v>
      </c>
      <c r="C57" s="355"/>
      <c r="D57" s="127">
        <f>ROUND(D58,0)</f>
        <v>0</v>
      </c>
      <c r="E57" s="357">
        <f>ROUND(E53,0)</f>
        <v>0</v>
      </c>
      <c r="F57" s="332">
        <f>F53</f>
        <v>0</v>
      </c>
      <c r="G57" s="332">
        <f>G53</f>
        <v>0</v>
      </c>
      <c r="H57" s="334">
        <f>H53</f>
        <v>0</v>
      </c>
      <c r="I57" s="128">
        <f>IF(ISERROR(ROUND(I58,0)),"-",ROUND(I58,0))</f>
        <v>0</v>
      </c>
      <c r="J57" s="129">
        <f>ROUND(J58,0)</f>
        <v>0</v>
      </c>
      <c r="K57" s="130">
        <f aca="true" t="shared" si="2" ref="K57:R57">ROUND(K58,0)</f>
        <v>0</v>
      </c>
      <c r="L57" s="130">
        <f t="shared" si="2"/>
        <v>0</v>
      </c>
      <c r="M57" s="130">
        <f t="shared" si="2"/>
        <v>0</v>
      </c>
      <c r="N57" s="130">
        <f t="shared" si="2"/>
        <v>0</v>
      </c>
      <c r="O57" s="130">
        <f t="shared" si="2"/>
        <v>0</v>
      </c>
      <c r="P57" s="130">
        <f t="shared" si="2"/>
        <v>0</v>
      </c>
      <c r="Q57" s="131">
        <f t="shared" si="2"/>
        <v>0</v>
      </c>
      <c r="R57" s="132">
        <f t="shared" si="2"/>
        <v>0</v>
      </c>
      <c r="S57" s="348"/>
    </row>
    <row r="58" spans="1:19" ht="21.75" customHeight="1" thickBot="1" thickTop="1">
      <c r="A58" s="366"/>
      <c r="B58" s="356"/>
      <c r="C58" s="355"/>
      <c r="D58" s="133">
        <f>ROUNDDOWN((E57*$E$8+F57*$F$8+G57*$G$8+H57*$H$8)/SUM($E$8:$H$8),1)</f>
        <v>0</v>
      </c>
      <c r="E58" s="358"/>
      <c r="F58" s="333"/>
      <c r="G58" s="333"/>
      <c r="H58" s="335"/>
      <c r="I58" s="134">
        <f>ROUNDDOWN((J58*$J$8+K58*$K$8+L58*$L$8+M58*$M$8+N58*$N$8+O58*$O$8+P58*$P$8+Q58*$Q$8)/SUM($J$8:$Q$8),1)</f>
        <v>0</v>
      </c>
      <c r="J58" s="135">
        <f>ROUNDDOWN((J53*$J$9+J54*$J$10)/($J$9+$J$10),1)</f>
        <v>0</v>
      </c>
      <c r="K58" s="135">
        <f>ROUNDDOWN((K53*$K$9+K54*$K$10+K56*$K$11)/($K$9+$K$10+$K$11),1)</f>
        <v>0</v>
      </c>
      <c r="L58" s="135">
        <f>ROUNDDOWN(L53,1)</f>
        <v>0</v>
      </c>
      <c r="M58" s="135">
        <f>ROUNDDOWN(M53,1)</f>
        <v>0</v>
      </c>
      <c r="N58" s="135">
        <f>ROUNDDOWN((N53*$N$9+N54*$N$10)/($N$9+$N$10),1)</f>
        <v>0</v>
      </c>
      <c r="O58" s="135">
        <f>ROUNDDOWN((O53*$O$9+O56*$O$11)/($O$9+O$11),1)</f>
        <v>0</v>
      </c>
      <c r="P58" s="135">
        <f>ROUNDDOWN((P53*$P$9+P56*$P$11)/($P$9+$P$11),1)</f>
        <v>0</v>
      </c>
      <c r="Q58" s="136">
        <f>ROUNDDOWN(Q53,1)</f>
        <v>0</v>
      </c>
      <c r="R58" s="137">
        <f>ROUNDDOWN((R53*R43+R55*R46)/($R$9+$R$12),1)</f>
        <v>0</v>
      </c>
      <c r="S58" s="349"/>
    </row>
    <row r="59" ht="24" customHeight="1" thickBot="1" thickTop="1"/>
    <row r="60" spans="1:2" ht="15.75" customHeight="1" hidden="1">
      <c r="A60" s="109"/>
      <c r="B60" s="109"/>
    </row>
    <row r="61" spans="1:2" ht="15" customHeight="1" hidden="1">
      <c r="A61" s="109"/>
      <c r="B61" s="109"/>
    </row>
    <row r="62" spans="1:2" ht="14.25" customHeight="1" hidden="1">
      <c r="A62" s="109"/>
      <c r="B62" s="109"/>
    </row>
    <row r="63" spans="1:2" ht="21.75" customHeight="1" hidden="1">
      <c r="A63" s="109"/>
      <c r="B63" s="109"/>
    </row>
    <row r="64" s="120" customFormat="1" ht="21" customHeight="1" hidden="1"/>
    <row r="65" s="120" customFormat="1" ht="21.75" customHeight="1" hidden="1" thickBot="1"/>
    <row r="66" spans="1:19" ht="27" customHeight="1" thickTop="1">
      <c r="A66" s="364">
        <f>Bildungsgang!A65</f>
        <v>4</v>
      </c>
      <c r="B66" s="367" t="str">
        <f>Bildungsgang!B65</f>
        <v>Name</v>
      </c>
      <c r="C66" s="368"/>
      <c r="D66" s="369" t="s">
        <v>13</v>
      </c>
      <c r="E66" s="372"/>
      <c r="F66" s="372"/>
      <c r="G66" s="372"/>
      <c r="H66" s="373"/>
      <c r="I66" s="374" t="s">
        <v>12</v>
      </c>
      <c r="J66" s="377"/>
      <c r="K66" s="378"/>
      <c r="L66" s="378"/>
      <c r="M66" s="378"/>
      <c r="N66" s="378"/>
      <c r="O66" s="378"/>
      <c r="P66" s="378"/>
      <c r="Q66" s="379"/>
      <c r="R66" s="359" t="s">
        <v>14</v>
      </c>
      <c r="S66" s="361" t="s">
        <v>25</v>
      </c>
    </row>
    <row r="67" spans="1:19" ht="33.75" customHeight="1">
      <c r="A67" s="365"/>
      <c r="B67" s="338" t="str">
        <f>Bildungsgang!B66</f>
        <v>Geburtsdatum</v>
      </c>
      <c r="C67" s="339"/>
      <c r="D67" s="370"/>
      <c r="E67" s="346" t="s">
        <v>16</v>
      </c>
      <c r="F67" s="346" t="s">
        <v>17</v>
      </c>
      <c r="G67" s="346" t="s">
        <v>18</v>
      </c>
      <c r="H67" s="336" t="s">
        <v>19</v>
      </c>
      <c r="I67" s="375"/>
      <c r="J67" s="346" t="s">
        <v>26</v>
      </c>
      <c r="K67" s="346" t="s">
        <v>5</v>
      </c>
      <c r="L67" s="346" t="s">
        <v>6</v>
      </c>
      <c r="M67" s="346" t="s">
        <v>7</v>
      </c>
      <c r="N67" s="346" t="s">
        <v>8</v>
      </c>
      <c r="O67" s="346" t="s">
        <v>9</v>
      </c>
      <c r="P67" s="346" t="s">
        <v>10</v>
      </c>
      <c r="Q67" s="336" t="s">
        <v>11</v>
      </c>
      <c r="R67" s="360"/>
      <c r="S67" s="362"/>
    </row>
    <row r="68" spans="1:19" ht="33.75" customHeight="1">
      <c r="A68" s="365"/>
      <c r="B68" s="338" t="str">
        <f>Bildungsgang!B67</f>
        <v>Geburtsort</v>
      </c>
      <c r="C68" s="339"/>
      <c r="D68" s="370"/>
      <c r="E68" s="347"/>
      <c r="F68" s="347"/>
      <c r="G68" s="347"/>
      <c r="H68" s="337"/>
      <c r="I68" s="375"/>
      <c r="J68" s="347"/>
      <c r="K68" s="347"/>
      <c r="L68" s="347"/>
      <c r="M68" s="347"/>
      <c r="N68" s="347"/>
      <c r="O68" s="347"/>
      <c r="P68" s="347"/>
      <c r="Q68" s="337"/>
      <c r="R68" s="360"/>
      <c r="S68" s="362"/>
    </row>
    <row r="69" spans="1:21" ht="23.25" customHeight="1" thickBot="1">
      <c r="A69" s="365"/>
      <c r="B69" s="340" t="str">
        <f>Bildungsgang!B68</f>
        <v>letzter Schulabschluss</v>
      </c>
      <c r="C69" s="341"/>
      <c r="D69" s="370"/>
      <c r="E69" s="138" t="s">
        <v>0</v>
      </c>
      <c r="F69" s="138" t="s">
        <v>1</v>
      </c>
      <c r="G69" s="138" t="s">
        <v>2</v>
      </c>
      <c r="H69" s="139" t="s">
        <v>3</v>
      </c>
      <c r="I69" s="375"/>
      <c r="J69" s="138">
        <v>1</v>
      </c>
      <c r="K69" s="138">
        <v>2</v>
      </c>
      <c r="L69" s="138">
        <v>3</v>
      </c>
      <c r="M69" s="138">
        <v>4</v>
      </c>
      <c r="N69" s="138">
        <v>5</v>
      </c>
      <c r="O69" s="138">
        <v>6</v>
      </c>
      <c r="P69" s="138">
        <v>7</v>
      </c>
      <c r="Q69" s="139">
        <v>8</v>
      </c>
      <c r="R69" s="360"/>
      <c r="S69" s="363"/>
      <c r="U69" s="108"/>
    </row>
    <row r="70" spans="1:23" ht="21.75" customHeight="1" thickBot="1" thickTop="1">
      <c r="A70" s="365"/>
      <c r="B70" s="342" t="s">
        <v>62</v>
      </c>
      <c r="C70" s="343"/>
      <c r="D70" s="370"/>
      <c r="E70" s="110">
        <f>Bildungsgang!E80</f>
        <v>0</v>
      </c>
      <c r="F70" s="110">
        <f>Bildungsgang!F80</f>
        <v>0</v>
      </c>
      <c r="G70" s="110">
        <f>Bildungsgang!G80</f>
        <v>0</v>
      </c>
      <c r="H70" s="110">
        <f>Bildungsgang!H80</f>
        <v>0</v>
      </c>
      <c r="I70" s="375"/>
      <c r="J70" s="110">
        <f>Bildungsgang!J80</f>
        <v>0</v>
      </c>
      <c r="K70" s="110">
        <f>Bildungsgang!K80</f>
        <v>0</v>
      </c>
      <c r="L70" s="110">
        <f>Bildungsgang!L80</f>
        <v>0</v>
      </c>
      <c r="M70" s="110">
        <f>Bildungsgang!M80</f>
        <v>0</v>
      </c>
      <c r="N70" s="110">
        <f>Bildungsgang!N80</f>
        <v>0</v>
      </c>
      <c r="O70" s="110">
        <f>Bildungsgang!O80</f>
        <v>0</v>
      </c>
      <c r="P70" s="110">
        <f>Bildungsgang!P80</f>
        <v>0</v>
      </c>
      <c r="Q70" s="111">
        <f>Bildungsgang!Q80</f>
        <v>0</v>
      </c>
      <c r="R70" s="112">
        <f>Bildungsgang!R80</f>
        <v>0</v>
      </c>
      <c r="S70" s="171" t="str">
        <f>IF(OR(D74&gt;4,I74&gt;4,J74&gt;4,K74&gt;4,N74&gt;4,O74&gt;4,P74&gt;4,R74&gt;4,(COUNTIF(E74:H74,6)+COUNTIF(J74:Q74,6))&gt;1,(COUNTIF(E74:H74,5)+COUNTIF(J74:Q74,5))&gt;2,AND((COUNTIF(E74:H74,6)+COUNTIF(J74:Q74,6))&gt;0,(COUNTIF(E74:H74,5)+COUNTIF(J74:Q74,5))&gt;0)),"Nicht bestanden","Bestanden")</f>
        <v>Bestanden</v>
      </c>
      <c r="T70" s="109"/>
      <c r="U70" s="109"/>
      <c r="V70" s="109"/>
      <c r="W70" s="109"/>
    </row>
    <row r="71" spans="1:19" s="120" customFormat="1" ht="21.75" customHeight="1" thickBot="1" thickTop="1">
      <c r="A71" s="365"/>
      <c r="B71" s="344" t="s">
        <v>63</v>
      </c>
      <c r="C71" s="345"/>
      <c r="D71" s="370"/>
      <c r="E71" s="113"/>
      <c r="F71" s="114"/>
      <c r="G71" s="114"/>
      <c r="H71" s="115"/>
      <c r="I71" s="375"/>
      <c r="J71" s="116"/>
      <c r="K71" s="117"/>
      <c r="L71" s="114"/>
      <c r="M71" s="114"/>
      <c r="N71" s="118"/>
      <c r="O71" s="114"/>
      <c r="P71" s="114"/>
      <c r="Q71" s="115"/>
      <c r="R71" s="119"/>
      <c r="S71" s="348"/>
    </row>
    <row r="72" spans="1:19" s="120" customFormat="1" ht="21.75" customHeight="1" thickBot="1" thickTop="1">
      <c r="A72" s="365"/>
      <c r="B72" s="350" t="s">
        <v>64</v>
      </c>
      <c r="C72" s="351"/>
      <c r="D72" s="370"/>
      <c r="E72" s="121"/>
      <c r="F72" s="122"/>
      <c r="G72" s="122"/>
      <c r="H72" s="123"/>
      <c r="I72" s="375"/>
      <c r="J72" s="113"/>
      <c r="K72" s="114"/>
      <c r="L72" s="114"/>
      <c r="M72" s="114"/>
      <c r="N72" s="114"/>
      <c r="O72" s="114"/>
      <c r="P72" s="114"/>
      <c r="Q72" s="115"/>
      <c r="R72" s="124"/>
      <c r="S72" s="348"/>
    </row>
    <row r="73" spans="1:19" ht="21.75" customHeight="1" thickBot="1" thickTop="1">
      <c r="A73" s="365"/>
      <c r="B73" s="352" t="s">
        <v>65</v>
      </c>
      <c r="C73" s="353"/>
      <c r="D73" s="371"/>
      <c r="E73" s="125"/>
      <c r="F73" s="114"/>
      <c r="G73" s="114"/>
      <c r="H73" s="115"/>
      <c r="I73" s="376"/>
      <c r="J73" s="125"/>
      <c r="K73" s="126"/>
      <c r="L73" s="114"/>
      <c r="M73" s="114"/>
      <c r="N73" s="114"/>
      <c r="O73" s="126"/>
      <c r="P73" s="126"/>
      <c r="Q73" s="115"/>
      <c r="R73" s="119"/>
      <c r="S73" s="348"/>
    </row>
    <row r="74" spans="1:19" ht="30" customHeight="1" thickBot="1" thickTop="1">
      <c r="A74" s="365"/>
      <c r="B74" s="354" t="s">
        <v>20</v>
      </c>
      <c r="C74" s="355"/>
      <c r="D74" s="127">
        <f>ROUND(D75,0)</f>
        <v>0</v>
      </c>
      <c r="E74" s="357">
        <f>ROUND(E70,0)</f>
        <v>0</v>
      </c>
      <c r="F74" s="332">
        <f>F70</f>
        <v>0</v>
      </c>
      <c r="G74" s="332">
        <f>G70</f>
        <v>0</v>
      </c>
      <c r="H74" s="334">
        <f>H70</f>
        <v>0</v>
      </c>
      <c r="I74" s="128">
        <f>IF(ISERROR(ROUND(I75,0)),"-",ROUND(I75,0))</f>
        <v>0</v>
      </c>
      <c r="J74" s="129">
        <f>ROUND(J75,0)</f>
        <v>0</v>
      </c>
      <c r="K74" s="130">
        <f aca="true" t="shared" si="3" ref="K74:R74">ROUND(K75,0)</f>
        <v>0</v>
      </c>
      <c r="L74" s="130">
        <f t="shared" si="3"/>
        <v>0</v>
      </c>
      <c r="M74" s="130">
        <f t="shared" si="3"/>
        <v>0</v>
      </c>
      <c r="N74" s="130">
        <f t="shared" si="3"/>
        <v>0</v>
      </c>
      <c r="O74" s="130">
        <f t="shared" si="3"/>
        <v>0</v>
      </c>
      <c r="P74" s="130">
        <f t="shared" si="3"/>
        <v>0</v>
      </c>
      <c r="Q74" s="131">
        <f t="shared" si="3"/>
        <v>0</v>
      </c>
      <c r="R74" s="132">
        <f t="shared" si="3"/>
        <v>0</v>
      </c>
      <c r="S74" s="348"/>
    </row>
    <row r="75" spans="1:19" ht="21.75" customHeight="1" thickBot="1" thickTop="1">
      <c r="A75" s="366"/>
      <c r="B75" s="356"/>
      <c r="C75" s="355"/>
      <c r="D75" s="133">
        <f>ROUNDDOWN((E74*$E$8+F74*$F$8+G74*$G$8+H74*$H$8)/SUM($E$8:$H$8),1)</f>
        <v>0</v>
      </c>
      <c r="E75" s="358"/>
      <c r="F75" s="333"/>
      <c r="G75" s="333"/>
      <c r="H75" s="335"/>
      <c r="I75" s="134">
        <f>ROUNDDOWN((J75*$J$8+K75*$K$8+L75*$L$8+M75*$M$8+N75*$N$8+O75*$O$8+P75*$P$8+Q75*$Q$8)/SUM($J$8:$Q$8),1)</f>
        <v>0</v>
      </c>
      <c r="J75" s="135">
        <f>ROUNDDOWN((J70*$J$9+J71*$J$10)/($J$9+$J$10),1)</f>
        <v>0</v>
      </c>
      <c r="K75" s="135">
        <f>ROUNDDOWN((K70*$K$9+K71*$K$10+K73*$K$11)/($K$9+$K$10+$K$11),1)</f>
        <v>0</v>
      </c>
      <c r="L75" s="135">
        <f>ROUNDDOWN(L70,1)</f>
        <v>0</v>
      </c>
      <c r="M75" s="135">
        <f>ROUNDDOWN(M70,1)</f>
        <v>0</v>
      </c>
      <c r="N75" s="135">
        <f>ROUNDDOWN((N70*$N$9+N71*$N$10)/($N$9+$N$10),1)</f>
        <v>0</v>
      </c>
      <c r="O75" s="135">
        <f>ROUNDDOWN((O70*$O$9+O73*$O$11)/($O$9+O$11),1)</f>
        <v>0</v>
      </c>
      <c r="P75" s="135">
        <f>ROUNDDOWN((P70*$P$9+P73*$P$11)/($P$9+$P$11),1)</f>
        <v>0</v>
      </c>
      <c r="Q75" s="136">
        <f>ROUNDDOWN(Q70,1)</f>
        <v>0</v>
      </c>
      <c r="R75" s="137">
        <f>ROUNDDOWN((R70*R60+R72*R63)/($R$9+$R$12),1)</f>
        <v>0</v>
      </c>
      <c r="S75" s="349"/>
    </row>
    <row r="76" ht="32.25" customHeight="1" hidden="1" thickTop="1"/>
    <row r="77" ht="24" customHeight="1" hidden="1"/>
    <row r="78" spans="1:2" ht="15.75" customHeight="1" hidden="1">
      <c r="A78" s="109"/>
      <c r="B78" s="109"/>
    </row>
    <row r="79" spans="1:2" ht="15" customHeight="1" hidden="1">
      <c r="A79" s="109"/>
      <c r="B79" s="109"/>
    </row>
    <row r="80" spans="1:2" ht="14.25" customHeight="1" hidden="1">
      <c r="A80" s="109"/>
      <c r="B80" s="109"/>
    </row>
    <row r="81" spans="1:2" ht="21.75" customHeight="1" hidden="1">
      <c r="A81" s="109"/>
      <c r="B81" s="109"/>
    </row>
    <row r="82" s="120" customFormat="1" ht="21" customHeight="1" thickBot="1" thickTop="1"/>
    <row r="83" spans="1:19" ht="27" customHeight="1" thickTop="1">
      <c r="A83" s="364">
        <f>Bildungsgang!A82</f>
        <v>5</v>
      </c>
      <c r="B83" s="367" t="str">
        <f>Bildungsgang!B82</f>
        <v>Name</v>
      </c>
      <c r="C83" s="368"/>
      <c r="D83" s="369" t="s">
        <v>13</v>
      </c>
      <c r="E83" s="372"/>
      <c r="F83" s="372"/>
      <c r="G83" s="372"/>
      <c r="H83" s="373"/>
      <c r="I83" s="374" t="s">
        <v>12</v>
      </c>
      <c r="J83" s="377"/>
      <c r="K83" s="378"/>
      <c r="L83" s="378"/>
      <c r="M83" s="378"/>
      <c r="N83" s="378"/>
      <c r="O83" s="378"/>
      <c r="P83" s="378"/>
      <c r="Q83" s="379"/>
      <c r="R83" s="359" t="s">
        <v>14</v>
      </c>
      <c r="S83" s="361" t="s">
        <v>25</v>
      </c>
    </row>
    <row r="84" spans="1:19" ht="33.75" customHeight="1">
      <c r="A84" s="365"/>
      <c r="B84" s="338" t="str">
        <f>Bildungsgang!B83</f>
        <v>Geburtsdatum</v>
      </c>
      <c r="C84" s="339"/>
      <c r="D84" s="370"/>
      <c r="E84" s="346" t="s">
        <v>16</v>
      </c>
      <c r="F84" s="346" t="s">
        <v>17</v>
      </c>
      <c r="G84" s="346" t="s">
        <v>18</v>
      </c>
      <c r="H84" s="336" t="s">
        <v>19</v>
      </c>
      <c r="I84" s="375"/>
      <c r="J84" s="346" t="s">
        <v>26</v>
      </c>
      <c r="K84" s="346" t="s">
        <v>5</v>
      </c>
      <c r="L84" s="346" t="s">
        <v>6</v>
      </c>
      <c r="M84" s="346" t="s">
        <v>7</v>
      </c>
      <c r="N84" s="346" t="s">
        <v>8</v>
      </c>
      <c r="O84" s="346" t="s">
        <v>9</v>
      </c>
      <c r="P84" s="346" t="s">
        <v>10</v>
      </c>
      <c r="Q84" s="336" t="s">
        <v>11</v>
      </c>
      <c r="R84" s="360"/>
      <c r="S84" s="362"/>
    </row>
    <row r="85" spans="1:19" ht="33.75" customHeight="1">
      <c r="A85" s="365"/>
      <c r="B85" s="338" t="str">
        <f>Bildungsgang!B84</f>
        <v>Geburtsort</v>
      </c>
      <c r="C85" s="339"/>
      <c r="D85" s="370"/>
      <c r="E85" s="347"/>
      <c r="F85" s="347"/>
      <c r="G85" s="347"/>
      <c r="H85" s="337"/>
      <c r="I85" s="375"/>
      <c r="J85" s="347"/>
      <c r="K85" s="347"/>
      <c r="L85" s="347"/>
      <c r="M85" s="347"/>
      <c r="N85" s="347"/>
      <c r="O85" s="347"/>
      <c r="P85" s="347"/>
      <c r="Q85" s="337"/>
      <c r="R85" s="360"/>
      <c r="S85" s="362"/>
    </row>
    <row r="86" spans="1:21" ht="23.25" customHeight="1" thickBot="1">
      <c r="A86" s="365"/>
      <c r="B86" s="340" t="str">
        <f>Bildungsgang!B85</f>
        <v>letzter Schulabschluss</v>
      </c>
      <c r="C86" s="341"/>
      <c r="D86" s="370"/>
      <c r="E86" s="138" t="s">
        <v>0</v>
      </c>
      <c r="F86" s="138" t="s">
        <v>1</v>
      </c>
      <c r="G86" s="138" t="s">
        <v>2</v>
      </c>
      <c r="H86" s="139" t="s">
        <v>3</v>
      </c>
      <c r="I86" s="375"/>
      <c r="J86" s="138">
        <v>1</v>
      </c>
      <c r="K86" s="138">
        <v>2</v>
      </c>
      <c r="L86" s="138">
        <v>3</v>
      </c>
      <c r="M86" s="138">
        <v>4</v>
      </c>
      <c r="N86" s="138">
        <v>5</v>
      </c>
      <c r="O86" s="138">
        <v>6</v>
      </c>
      <c r="P86" s="138">
        <v>7</v>
      </c>
      <c r="Q86" s="139">
        <v>8</v>
      </c>
      <c r="R86" s="360"/>
      <c r="S86" s="363"/>
      <c r="U86" s="108"/>
    </row>
    <row r="87" spans="1:23" ht="21.75" customHeight="1" thickBot="1" thickTop="1">
      <c r="A87" s="365"/>
      <c r="B87" s="342" t="s">
        <v>62</v>
      </c>
      <c r="C87" s="343"/>
      <c r="D87" s="370"/>
      <c r="E87" s="110">
        <f>Bildungsgang!E97</f>
        <v>0</v>
      </c>
      <c r="F87" s="110">
        <f>Bildungsgang!F97</f>
        <v>0</v>
      </c>
      <c r="G87" s="110">
        <f>Bildungsgang!G97</f>
        <v>0</v>
      </c>
      <c r="H87" s="110">
        <f>Bildungsgang!H97</f>
        <v>0</v>
      </c>
      <c r="I87" s="375"/>
      <c r="J87" s="110">
        <f>Bildungsgang!J97</f>
        <v>0</v>
      </c>
      <c r="K87" s="110">
        <f>Bildungsgang!K97</f>
        <v>0</v>
      </c>
      <c r="L87" s="110">
        <f>Bildungsgang!L97</f>
        <v>0</v>
      </c>
      <c r="M87" s="110">
        <f>Bildungsgang!M97</f>
        <v>0</v>
      </c>
      <c r="N87" s="110">
        <f>Bildungsgang!N97</f>
        <v>0</v>
      </c>
      <c r="O87" s="110">
        <f>Bildungsgang!O97</f>
        <v>0</v>
      </c>
      <c r="P87" s="110">
        <f>Bildungsgang!P97</f>
        <v>0</v>
      </c>
      <c r="Q87" s="111">
        <f>Bildungsgang!Q97</f>
        <v>0</v>
      </c>
      <c r="R87" s="112">
        <f>Bildungsgang!R97</f>
        <v>0</v>
      </c>
      <c r="S87" s="171" t="str">
        <f>IF(OR(D91&gt;4,I91&gt;4,J91&gt;4,K91&gt;4,N91&gt;4,O91&gt;4,P91&gt;4,R91&gt;4,(COUNTIF(E91:H91,6)+COUNTIF(J91:Q91,6))&gt;1,(COUNTIF(E91:H91,5)+COUNTIF(J91:Q91,5))&gt;2,AND((COUNTIF(E91:H91,6)+COUNTIF(J91:Q91,6))&gt;0,(COUNTIF(E91:H91,5)+COUNTIF(J91:Q91,5))&gt;0)),"Nicht bestanden","Bestanden")</f>
        <v>Bestanden</v>
      </c>
      <c r="T87" s="109"/>
      <c r="U87" s="109"/>
      <c r="V87" s="109"/>
      <c r="W87" s="109"/>
    </row>
    <row r="88" spans="1:19" s="120" customFormat="1" ht="21.75" customHeight="1" thickBot="1" thickTop="1">
      <c r="A88" s="365"/>
      <c r="B88" s="344" t="s">
        <v>63</v>
      </c>
      <c r="C88" s="345"/>
      <c r="D88" s="370"/>
      <c r="E88" s="113"/>
      <c r="F88" s="114"/>
      <c r="G88" s="114"/>
      <c r="H88" s="115"/>
      <c r="I88" s="375"/>
      <c r="J88" s="116"/>
      <c r="K88" s="117"/>
      <c r="L88" s="114"/>
      <c r="M88" s="114"/>
      <c r="N88" s="118"/>
      <c r="O88" s="114"/>
      <c r="P88" s="114"/>
      <c r="Q88" s="115"/>
      <c r="R88" s="119"/>
      <c r="S88" s="348"/>
    </row>
    <row r="89" spans="1:19" s="120" customFormat="1" ht="21.75" customHeight="1" thickBot="1" thickTop="1">
      <c r="A89" s="365"/>
      <c r="B89" s="350" t="s">
        <v>64</v>
      </c>
      <c r="C89" s="351"/>
      <c r="D89" s="370"/>
      <c r="E89" s="121"/>
      <c r="F89" s="122"/>
      <c r="G89" s="122"/>
      <c r="H89" s="123"/>
      <c r="I89" s="375"/>
      <c r="J89" s="113"/>
      <c r="K89" s="114"/>
      <c r="L89" s="114"/>
      <c r="M89" s="114"/>
      <c r="N89" s="114"/>
      <c r="O89" s="114"/>
      <c r="P89" s="114"/>
      <c r="Q89" s="115"/>
      <c r="R89" s="124"/>
      <c r="S89" s="348"/>
    </row>
    <row r="90" spans="1:19" ht="21.75" customHeight="1" thickBot="1" thickTop="1">
      <c r="A90" s="365"/>
      <c r="B90" s="352" t="s">
        <v>65</v>
      </c>
      <c r="C90" s="353"/>
      <c r="D90" s="371"/>
      <c r="E90" s="125"/>
      <c r="F90" s="114"/>
      <c r="G90" s="114"/>
      <c r="H90" s="115"/>
      <c r="I90" s="376"/>
      <c r="J90" s="125"/>
      <c r="K90" s="126"/>
      <c r="L90" s="114"/>
      <c r="M90" s="114"/>
      <c r="N90" s="114"/>
      <c r="O90" s="126"/>
      <c r="P90" s="126"/>
      <c r="Q90" s="115"/>
      <c r="R90" s="119"/>
      <c r="S90" s="348"/>
    </row>
    <row r="91" spans="1:19" ht="30" customHeight="1" thickBot="1" thickTop="1">
      <c r="A91" s="365"/>
      <c r="B91" s="354" t="s">
        <v>20</v>
      </c>
      <c r="C91" s="355"/>
      <c r="D91" s="127">
        <f>ROUND(D92,0)</f>
        <v>0</v>
      </c>
      <c r="E91" s="357">
        <f>ROUND(E87,0)</f>
        <v>0</v>
      </c>
      <c r="F91" s="332">
        <f>F87</f>
        <v>0</v>
      </c>
      <c r="G91" s="332">
        <f>G87</f>
        <v>0</v>
      </c>
      <c r="H91" s="334">
        <f>H87</f>
        <v>0</v>
      </c>
      <c r="I91" s="128">
        <f>IF(ISERROR(ROUND(I92,0)),"-",ROUND(I92,0))</f>
        <v>0</v>
      </c>
      <c r="J91" s="129">
        <f>ROUND(J92,0)</f>
        <v>0</v>
      </c>
      <c r="K91" s="130">
        <f aca="true" t="shared" si="4" ref="K91:R91">ROUND(K92,0)</f>
        <v>0</v>
      </c>
      <c r="L91" s="130">
        <f t="shared" si="4"/>
        <v>0</v>
      </c>
      <c r="M91" s="130">
        <f t="shared" si="4"/>
        <v>0</v>
      </c>
      <c r="N91" s="130">
        <f t="shared" si="4"/>
        <v>0</v>
      </c>
      <c r="O91" s="130">
        <f t="shared" si="4"/>
        <v>0</v>
      </c>
      <c r="P91" s="130">
        <f t="shared" si="4"/>
        <v>0</v>
      </c>
      <c r="Q91" s="131">
        <f t="shared" si="4"/>
        <v>0</v>
      </c>
      <c r="R91" s="132">
        <f t="shared" si="4"/>
        <v>0</v>
      </c>
      <c r="S91" s="348"/>
    </row>
    <row r="92" spans="1:19" ht="21.75" customHeight="1" thickBot="1" thickTop="1">
      <c r="A92" s="366"/>
      <c r="B92" s="356"/>
      <c r="C92" s="355"/>
      <c r="D92" s="133">
        <f>ROUNDDOWN((E91*$E$8+F91*$F$8+G91*$G$8+H91*$H$8)/SUM($E$8:$H$8),1)</f>
        <v>0</v>
      </c>
      <c r="E92" s="358"/>
      <c r="F92" s="333"/>
      <c r="G92" s="333"/>
      <c r="H92" s="335"/>
      <c r="I92" s="134">
        <f>ROUNDDOWN((J92*$J$8+K92*$K$8+L92*$L$8+M92*$M$8+N92*$N$8+O92*$O$8+P92*$P$8+Q92*$Q$8)/SUM($J$8:$Q$8),1)</f>
        <v>0</v>
      </c>
      <c r="J92" s="135">
        <f>ROUNDDOWN((J87*$J$9+J88*$J$10)/($J$9+$J$10),1)</f>
        <v>0</v>
      </c>
      <c r="K92" s="135">
        <f>ROUNDDOWN((K87*$K$9+K88*$K$10+K90*$K$11)/($K$9+$K$10+$K$11),1)</f>
        <v>0</v>
      </c>
      <c r="L92" s="135">
        <f>ROUNDDOWN(L87,1)</f>
        <v>0</v>
      </c>
      <c r="M92" s="135">
        <f>ROUNDDOWN(M87,1)</f>
        <v>0</v>
      </c>
      <c r="N92" s="135">
        <f>ROUNDDOWN((N87*$N$9+N88*$N$10)/($N$9+$N$10),1)</f>
        <v>0</v>
      </c>
      <c r="O92" s="135">
        <f>ROUNDDOWN((O87*$O$9+O90*$O$11)/($O$9+O$11),1)</f>
        <v>0</v>
      </c>
      <c r="P92" s="135">
        <f>ROUNDDOWN((P87*$P$9+P90*$P$11)/($P$9+$P$11),1)</f>
        <v>0</v>
      </c>
      <c r="Q92" s="136">
        <f>ROUNDDOWN(Q87,1)</f>
        <v>0</v>
      </c>
      <c r="R92" s="137">
        <f>ROUNDDOWN((R87*R77+R89*R80)/($R$9+$R$12),1)</f>
        <v>0</v>
      </c>
      <c r="S92" s="349"/>
    </row>
    <row r="93" ht="33.75" customHeight="1" hidden="1" thickTop="1"/>
    <row r="94" ht="32.25" customHeight="1" hidden="1"/>
    <row r="95" ht="24" customHeight="1" hidden="1"/>
    <row r="96" spans="1:2" ht="15.75" customHeight="1" hidden="1">
      <c r="A96" s="109"/>
      <c r="B96" s="109"/>
    </row>
    <row r="97" spans="1:2" ht="15" customHeight="1" hidden="1">
      <c r="A97" s="109"/>
      <c r="B97" s="109"/>
    </row>
    <row r="98" spans="1:2" ht="14.25" customHeight="1" hidden="1">
      <c r="A98" s="109"/>
      <c r="B98" s="109"/>
    </row>
    <row r="99" spans="1:2" ht="21.75" customHeight="1" thickBot="1" thickTop="1">
      <c r="A99" s="109"/>
      <c r="B99" s="109"/>
    </row>
    <row r="100" spans="1:19" ht="27" customHeight="1" thickTop="1">
      <c r="A100" s="364">
        <f>Bildungsgang!A99</f>
        <v>6</v>
      </c>
      <c r="B100" s="367" t="str">
        <f>Bildungsgang!B99</f>
        <v>Name</v>
      </c>
      <c r="C100" s="368"/>
      <c r="D100" s="369" t="s">
        <v>13</v>
      </c>
      <c r="E100" s="372"/>
      <c r="F100" s="372"/>
      <c r="G100" s="372"/>
      <c r="H100" s="373"/>
      <c r="I100" s="374" t="s">
        <v>12</v>
      </c>
      <c r="J100" s="377"/>
      <c r="K100" s="378"/>
      <c r="L100" s="378"/>
      <c r="M100" s="378"/>
      <c r="N100" s="378"/>
      <c r="O100" s="378"/>
      <c r="P100" s="378"/>
      <c r="Q100" s="379"/>
      <c r="R100" s="359" t="s">
        <v>14</v>
      </c>
      <c r="S100" s="361" t="s">
        <v>25</v>
      </c>
    </row>
    <row r="101" spans="1:19" ht="33.75" customHeight="1">
      <c r="A101" s="365"/>
      <c r="B101" s="338" t="str">
        <f>Bildungsgang!B100</f>
        <v>Geburtsdatum</v>
      </c>
      <c r="C101" s="339"/>
      <c r="D101" s="370"/>
      <c r="E101" s="346" t="s">
        <v>16</v>
      </c>
      <c r="F101" s="346" t="s">
        <v>17</v>
      </c>
      <c r="G101" s="346" t="s">
        <v>18</v>
      </c>
      <c r="H101" s="336" t="s">
        <v>19</v>
      </c>
      <c r="I101" s="375"/>
      <c r="J101" s="346" t="s">
        <v>26</v>
      </c>
      <c r="K101" s="346" t="s">
        <v>5</v>
      </c>
      <c r="L101" s="346" t="s">
        <v>6</v>
      </c>
      <c r="M101" s="346" t="s">
        <v>7</v>
      </c>
      <c r="N101" s="346" t="s">
        <v>8</v>
      </c>
      <c r="O101" s="346" t="s">
        <v>9</v>
      </c>
      <c r="P101" s="346" t="s">
        <v>10</v>
      </c>
      <c r="Q101" s="336" t="s">
        <v>11</v>
      </c>
      <c r="R101" s="360"/>
      <c r="S101" s="362"/>
    </row>
    <row r="102" spans="1:19" ht="33.75" customHeight="1">
      <c r="A102" s="365"/>
      <c r="B102" s="338" t="str">
        <f>Bildungsgang!B101</f>
        <v>Geburtsort</v>
      </c>
      <c r="C102" s="339"/>
      <c r="D102" s="370"/>
      <c r="E102" s="347"/>
      <c r="F102" s="347"/>
      <c r="G102" s="347"/>
      <c r="H102" s="337"/>
      <c r="I102" s="375"/>
      <c r="J102" s="347"/>
      <c r="K102" s="347"/>
      <c r="L102" s="347"/>
      <c r="M102" s="347"/>
      <c r="N102" s="347"/>
      <c r="O102" s="347"/>
      <c r="P102" s="347"/>
      <c r="Q102" s="337"/>
      <c r="R102" s="360"/>
      <c r="S102" s="362"/>
    </row>
    <row r="103" spans="1:21" ht="23.25" customHeight="1" thickBot="1">
      <c r="A103" s="365"/>
      <c r="B103" s="340" t="str">
        <f>Bildungsgang!B102</f>
        <v>letzter Schulabschluss</v>
      </c>
      <c r="C103" s="341"/>
      <c r="D103" s="370"/>
      <c r="E103" s="138" t="s">
        <v>0</v>
      </c>
      <c r="F103" s="138" t="s">
        <v>1</v>
      </c>
      <c r="G103" s="138" t="s">
        <v>2</v>
      </c>
      <c r="H103" s="139" t="s">
        <v>3</v>
      </c>
      <c r="I103" s="375"/>
      <c r="J103" s="138">
        <v>1</v>
      </c>
      <c r="K103" s="138">
        <v>2</v>
      </c>
      <c r="L103" s="138">
        <v>3</v>
      </c>
      <c r="M103" s="138">
        <v>4</v>
      </c>
      <c r="N103" s="138">
        <v>5</v>
      </c>
      <c r="O103" s="138">
        <v>6</v>
      </c>
      <c r="P103" s="138">
        <v>7</v>
      </c>
      <c r="Q103" s="139">
        <v>8</v>
      </c>
      <c r="R103" s="360"/>
      <c r="S103" s="363"/>
      <c r="U103" s="108"/>
    </row>
    <row r="104" spans="1:23" ht="21.75" customHeight="1" thickBot="1" thickTop="1">
      <c r="A104" s="365"/>
      <c r="B104" s="342" t="s">
        <v>62</v>
      </c>
      <c r="C104" s="343"/>
      <c r="D104" s="370"/>
      <c r="E104" s="110">
        <f>Bildungsgang!E114</f>
        <v>0</v>
      </c>
      <c r="F104" s="110">
        <f>Bildungsgang!F114</f>
        <v>0</v>
      </c>
      <c r="G104" s="110">
        <f>Bildungsgang!G114</f>
        <v>0</v>
      </c>
      <c r="H104" s="110">
        <f>Bildungsgang!H114</f>
        <v>0</v>
      </c>
      <c r="I104" s="375"/>
      <c r="J104" s="110">
        <f>Bildungsgang!J114</f>
        <v>0</v>
      </c>
      <c r="K104" s="110">
        <f>Bildungsgang!K114</f>
        <v>0</v>
      </c>
      <c r="L104" s="110">
        <f>Bildungsgang!L114</f>
        <v>0</v>
      </c>
      <c r="M104" s="110">
        <f>Bildungsgang!M114</f>
        <v>0</v>
      </c>
      <c r="N104" s="110">
        <f>Bildungsgang!N114</f>
        <v>0</v>
      </c>
      <c r="O104" s="110">
        <f>Bildungsgang!O114</f>
        <v>0</v>
      </c>
      <c r="P104" s="110">
        <f>Bildungsgang!P114</f>
        <v>0</v>
      </c>
      <c r="Q104" s="111">
        <f>Bildungsgang!Q114</f>
        <v>0</v>
      </c>
      <c r="R104" s="112">
        <f>Bildungsgang!R114</f>
        <v>0</v>
      </c>
      <c r="S104" s="171" t="str">
        <f>IF(OR(D108&gt;4,I108&gt;4,J108&gt;4,K108&gt;4,N108&gt;4,O108&gt;4,P108&gt;4,R108&gt;4,(COUNTIF(E108:H108,6)+COUNTIF(J108:Q108,6))&gt;1,(COUNTIF(E108:H108,5)+COUNTIF(J108:Q108,5))&gt;2,AND((COUNTIF(E108:H108,6)+COUNTIF(J108:Q108,6))&gt;0,(COUNTIF(E108:H108,5)+COUNTIF(J108:Q108,5))&gt;0)),"Nicht bestanden","Bestanden")</f>
        <v>Bestanden</v>
      </c>
      <c r="T104" s="109"/>
      <c r="U104" s="109"/>
      <c r="V104" s="109"/>
      <c r="W104" s="109"/>
    </row>
    <row r="105" spans="1:19" s="120" customFormat="1" ht="21.75" customHeight="1" thickBot="1" thickTop="1">
      <c r="A105" s="365"/>
      <c r="B105" s="344" t="s">
        <v>63</v>
      </c>
      <c r="C105" s="345"/>
      <c r="D105" s="370"/>
      <c r="E105" s="113"/>
      <c r="F105" s="114"/>
      <c r="G105" s="114"/>
      <c r="H105" s="115"/>
      <c r="I105" s="375"/>
      <c r="J105" s="116"/>
      <c r="K105" s="117"/>
      <c r="L105" s="114"/>
      <c r="M105" s="114"/>
      <c r="N105" s="118"/>
      <c r="O105" s="114"/>
      <c r="P105" s="114"/>
      <c r="Q105" s="115"/>
      <c r="R105" s="119"/>
      <c r="S105" s="348"/>
    </row>
    <row r="106" spans="1:19" s="120" customFormat="1" ht="21.75" customHeight="1" thickBot="1" thickTop="1">
      <c r="A106" s="365"/>
      <c r="B106" s="350" t="s">
        <v>64</v>
      </c>
      <c r="C106" s="351"/>
      <c r="D106" s="370"/>
      <c r="E106" s="121"/>
      <c r="F106" s="122"/>
      <c r="G106" s="122"/>
      <c r="H106" s="123"/>
      <c r="I106" s="375"/>
      <c r="J106" s="113"/>
      <c r="K106" s="114"/>
      <c r="L106" s="114"/>
      <c r="M106" s="114"/>
      <c r="N106" s="114"/>
      <c r="O106" s="114"/>
      <c r="P106" s="114"/>
      <c r="Q106" s="115"/>
      <c r="R106" s="124"/>
      <c r="S106" s="348"/>
    </row>
    <row r="107" spans="1:19" ht="21.75" customHeight="1" thickBot="1" thickTop="1">
      <c r="A107" s="365"/>
      <c r="B107" s="352" t="s">
        <v>65</v>
      </c>
      <c r="C107" s="353"/>
      <c r="D107" s="371"/>
      <c r="E107" s="125"/>
      <c r="F107" s="114"/>
      <c r="G107" s="114"/>
      <c r="H107" s="115"/>
      <c r="I107" s="376"/>
      <c r="J107" s="125"/>
      <c r="K107" s="126"/>
      <c r="L107" s="114"/>
      <c r="M107" s="114"/>
      <c r="N107" s="114"/>
      <c r="O107" s="126"/>
      <c r="P107" s="126"/>
      <c r="Q107" s="115"/>
      <c r="R107" s="119"/>
      <c r="S107" s="348"/>
    </row>
    <row r="108" spans="1:19" ht="30" customHeight="1" thickBot="1" thickTop="1">
      <c r="A108" s="365"/>
      <c r="B108" s="354" t="s">
        <v>20</v>
      </c>
      <c r="C108" s="355"/>
      <c r="D108" s="127">
        <f>ROUND(D109,0)</f>
        <v>0</v>
      </c>
      <c r="E108" s="357">
        <f>ROUND(E104,0)</f>
        <v>0</v>
      </c>
      <c r="F108" s="332">
        <f>F104</f>
        <v>0</v>
      </c>
      <c r="G108" s="332">
        <f>G104</f>
        <v>0</v>
      </c>
      <c r="H108" s="334">
        <f>H104</f>
        <v>0</v>
      </c>
      <c r="I108" s="128">
        <f>IF(ISERROR(ROUND(I109,0)),"-",ROUND(I109,0))</f>
        <v>0</v>
      </c>
      <c r="J108" s="129">
        <f>ROUND(J109,0)</f>
        <v>0</v>
      </c>
      <c r="K108" s="130">
        <f aca="true" t="shared" si="5" ref="K108:R108">ROUND(K109,0)</f>
        <v>0</v>
      </c>
      <c r="L108" s="130">
        <f t="shared" si="5"/>
        <v>0</v>
      </c>
      <c r="M108" s="130">
        <f t="shared" si="5"/>
        <v>0</v>
      </c>
      <c r="N108" s="130">
        <f t="shared" si="5"/>
        <v>0</v>
      </c>
      <c r="O108" s="130">
        <f t="shared" si="5"/>
        <v>0</v>
      </c>
      <c r="P108" s="130">
        <f t="shared" si="5"/>
        <v>0</v>
      </c>
      <c r="Q108" s="131">
        <f t="shared" si="5"/>
        <v>0</v>
      </c>
      <c r="R108" s="132">
        <f t="shared" si="5"/>
        <v>0</v>
      </c>
      <c r="S108" s="348"/>
    </row>
    <row r="109" spans="1:19" ht="21.75" customHeight="1" thickBot="1" thickTop="1">
      <c r="A109" s="366"/>
      <c r="B109" s="356"/>
      <c r="C109" s="355"/>
      <c r="D109" s="133">
        <f>ROUNDDOWN((E108*$E$8+F108*$F$8+G108*$G$8+H108*$H$8)/SUM($E$8:$H$8),1)</f>
        <v>0</v>
      </c>
      <c r="E109" s="358"/>
      <c r="F109" s="333"/>
      <c r="G109" s="333"/>
      <c r="H109" s="335"/>
      <c r="I109" s="134">
        <f>ROUNDDOWN((J109*$J$8+K109*$K$8+L109*$L$8+M109*$M$8+N109*$N$8+O109*$O$8+P109*$P$8+Q109*$Q$8)/SUM($J$8:$Q$8),1)</f>
        <v>0</v>
      </c>
      <c r="J109" s="135">
        <f>ROUNDDOWN((J104*$J$9+J105*$J$10)/($J$9+$J$10),1)</f>
        <v>0</v>
      </c>
      <c r="K109" s="135">
        <f>ROUNDDOWN((K104*$K$9+K105*$K$10+K107*$K$11)/($K$9+$K$10+$K$11),1)</f>
        <v>0</v>
      </c>
      <c r="L109" s="135">
        <f>ROUNDDOWN(L104,1)</f>
        <v>0</v>
      </c>
      <c r="M109" s="135">
        <f>ROUNDDOWN(M104,1)</f>
        <v>0</v>
      </c>
      <c r="N109" s="135">
        <f>ROUNDDOWN((N104*$N$9+N105*$N$10)/($N$9+$N$10),1)</f>
        <v>0</v>
      </c>
      <c r="O109" s="135">
        <f>ROUNDDOWN((O104*$O$9+O107*$O$11)/($O$9+O$11),1)</f>
        <v>0</v>
      </c>
      <c r="P109" s="135">
        <f>ROUNDDOWN((P104*$P$9+P107*$P$11)/($P$9+$P$11),1)</f>
        <v>0</v>
      </c>
      <c r="Q109" s="136">
        <f>ROUNDDOWN(Q104,1)</f>
        <v>0</v>
      </c>
      <c r="R109" s="137">
        <f>ROUNDDOWN((R104*R94+R106*R97)/($R$9+$R$12),1)</f>
        <v>0</v>
      </c>
      <c r="S109" s="349"/>
    </row>
    <row r="110" ht="24" customHeight="1" thickBot="1" thickTop="1"/>
    <row r="111" ht="33.75" customHeight="1" hidden="1"/>
    <row r="112" ht="32.25" customHeight="1" hidden="1"/>
    <row r="113" ht="24" customHeight="1" hidden="1"/>
    <row r="114" spans="1:2" ht="15.75" customHeight="1" hidden="1">
      <c r="A114" s="109"/>
      <c r="B114" s="109"/>
    </row>
    <row r="115" spans="1:2" ht="15" customHeight="1" hidden="1">
      <c r="A115" s="109"/>
      <c r="B115" s="109"/>
    </row>
    <row r="116" spans="1:2" ht="14.25" customHeight="1" hidden="1" thickBot="1">
      <c r="A116" s="109"/>
      <c r="B116" s="109"/>
    </row>
    <row r="117" spans="1:19" ht="27" customHeight="1" thickTop="1">
      <c r="A117" s="364">
        <f>Bildungsgang!A116</f>
        <v>7</v>
      </c>
      <c r="B117" s="367" t="str">
        <f>Bildungsgang!B116</f>
        <v>Name</v>
      </c>
      <c r="C117" s="368"/>
      <c r="D117" s="369" t="s">
        <v>13</v>
      </c>
      <c r="E117" s="372"/>
      <c r="F117" s="372"/>
      <c r="G117" s="372"/>
      <c r="H117" s="373"/>
      <c r="I117" s="374" t="s">
        <v>12</v>
      </c>
      <c r="J117" s="377"/>
      <c r="K117" s="378"/>
      <c r="L117" s="378"/>
      <c r="M117" s="378"/>
      <c r="N117" s="378"/>
      <c r="O117" s="378"/>
      <c r="P117" s="378"/>
      <c r="Q117" s="379"/>
      <c r="R117" s="359" t="s">
        <v>14</v>
      </c>
      <c r="S117" s="361" t="s">
        <v>25</v>
      </c>
    </row>
    <row r="118" spans="1:19" ht="33.75" customHeight="1">
      <c r="A118" s="365"/>
      <c r="B118" s="338" t="str">
        <f>Bildungsgang!B117</f>
        <v>Geburtsdatum</v>
      </c>
      <c r="C118" s="339"/>
      <c r="D118" s="370"/>
      <c r="E118" s="346" t="s">
        <v>16</v>
      </c>
      <c r="F118" s="346" t="s">
        <v>17</v>
      </c>
      <c r="G118" s="346" t="s">
        <v>18</v>
      </c>
      <c r="H118" s="336" t="s">
        <v>19</v>
      </c>
      <c r="I118" s="375"/>
      <c r="J118" s="346" t="s">
        <v>26</v>
      </c>
      <c r="K118" s="346" t="s">
        <v>5</v>
      </c>
      <c r="L118" s="346" t="s">
        <v>6</v>
      </c>
      <c r="M118" s="346" t="s">
        <v>7</v>
      </c>
      <c r="N118" s="346" t="s">
        <v>8</v>
      </c>
      <c r="O118" s="346" t="s">
        <v>9</v>
      </c>
      <c r="P118" s="346" t="s">
        <v>10</v>
      </c>
      <c r="Q118" s="336" t="s">
        <v>11</v>
      </c>
      <c r="R118" s="360"/>
      <c r="S118" s="362"/>
    </row>
    <row r="119" spans="1:19" ht="33.75" customHeight="1">
      <c r="A119" s="365"/>
      <c r="B119" s="338" t="str">
        <f>Bildungsgang!B118</f>
        <v>Geburtsort</v>
      </c>
      <c r="C119" s="339"/>
      <c r="D119" s="370"/>
      <c r="E119" s="347"/>
      <c r="F119" s="347"/>
      <c r="G119" s="347"/>
      <c r="H119" s="337"/>
      <c r="I119" s="375"/>
      <c r="J119" s="347"/>
      <c r="K119" s="347"/>
      <c r="L119" s="347"/>
      <c r="M119" s="347"/>
      <c r="N119" s="347"/>
      <c r="O119" s="347"/>
      <c r="P119" s="347"/>
      <c r="Q119" s="337"/>
      <c r="R119" s="360"/>
      <c r="S119" s="362"/>
    </row>
    <row r="120" spans="1:21" ht="23.25" customHeight="1" thickBot="1">
      <c r="A120" s="365"/>
      <c r="B120" s="340" t="str">
        <f>Bildungsgang!B119</f>
        <v>letzter Schulabschluss</v>
      </c>
      <c r="C120" s="341"/>
      <c r="D120" s="370"/>
      <c r="E120" s="138" t="s">
        <v>0</v>
      </c>
      <c r="F120" s="138" t="s">
        <v>1</v>
      </c>
      <c r="G120" s="138" t="s">
        <v>2</v>
      </c>
      <c r="H120" s="139" t="s">
        <v>3</v>
      </c>
      <c r="I120" s="375"/>
      <c r="J120" s="138">
        <v>1</v>
      </c>
      <c r="K120" s="138">
        <v>2</v>
      </c>
      <c r="L120" s="138">
        <v>3</v>
      </c>
      <c r="M120" s="138">
        <v>4</v>
      </c>
      <c r="N120" s="138">
        <v>5</v>
      </c>
      <c r="O120" s="138">
        <v>6</v>
      </c>
      <c r="P120" s="138">
        <v>7</v>
      </c>
      <c r="Q120" s="139">
        <v>8</v>
      </c>
      <c r="R120" s="360"/>
      <c r="S120" s="363"/>
      <c r="U120" s="108"/>
    </row>
    <row r="121" spans="1:23" ht="21.75" customHeight="1" thickBot="1" thickTop="1">
      <c r="A121" s="365"/>
      <c r="B121" s="342" t="s">
        <v>62</v>
      </c>
      <c r="C121" s="343"/>
      <c r="D121" s="370"/>
      <c r="E121" s="110">
        <f>Bildungsgang!E131</f>
        <v>0</v>
      </c>
      <c r="F121" s="110">
        <f>Bildungsgang!F131</f>
        <v>0</v>
      </c>
      <c r="G121" s="110">
        <f>Bildungsgang!G131</f>
        <v>0</v>
      </c>
      <c r="H121" s="110">
        <f>Bildungsgang!H131</f>
        <v>0</v>
      </c>
      <c r="I121" s="375"/>
      <c r="J121" s="110">
        <f>Bildungsgang!J131</f>
        <v>0</v>
      </c>
      <c r="K121" s="110">
        <f>Bildungsgang!K131</f>
        <v>0</v>
      </c>
      <c r="L121" s="110">
        <f>Bildungsgang!L131</f>
        <v>0</v>
      </c>
      <c r="M121" s="110">
        <f>Bildungsgang!M131</f>
        <v>0</v>
      </c>
      <c r="N121" s="110">
        <f>Bildungsgang!N131</f>
        <v>0</v>
      </c>
      <c r="O121" s="110">
        <f>Bildungsgang!O131</f>
        <v>0</v>
      </c>
      <c r="P121" s="110">
        <f>Bildungsgang!P131</f>
        <v>0</v>
      </c>
      <c r="Q121" s="111">
        <f>Bildungsgang!Q131</f>
        <v>0</v>
      </c>
      <c r="R121" s="112">
        <f>Bildungsgang!R131</f>
        <v>0</v>
      </c>
      <c r="S121" s="171" t="str">
        <f>IF(OR(D125&gt;4,I125&gt;4,J125&gt;4,K125&gt;4,N125&gt;4,O125&gt;4,P125&gt;4,R125&gt;4,(COUNTIF(E125:H125,6)+COUNTIF(J125:Q125,6))&gt;1,(COUNTIF(E125:H125,5)+COUNTIF(J125:Q125,5))&gt;2,AND((COUNTIF(E125:H125,6)+COUNTIF(J125:Q125,6))&gt;0,(COUNTIF(E125:H125,5)+COUNTIF(J125:Q125,5))&gt;0)),"Nicht bestanden","Bestanden")</f>
        <v>Bestanden</v>
      </c>
      <c r="T121" s="109"/>
      <c r="U121" s="109"/>
      <c r="V121" s="109"/>
      <c r="W121" s="109"/>
    </row>
    <row r="122" spans="1:19" s="120" customFormat="1" ht="21.75" customHeight="1" thickBot="1" thickTop="1">
      <c r="A122" s="365"/>
      <c r="B122" s="344" t="s">
        <v>63</v>
      </c>
      <c r="C122" s="345"/>
      <c r="D122" s="370"/>
      <c r="E122" s="113"/>
      <c r="F122" s="114"/>
      <c r="G122" s="114"/>
      <c r="H122" s="115"/>
      <c r="I122" s="375"/>
      <c r="J122" s="116"/>
      <c r="K122" s="117"/>
      <c r="L122" s="114"/>
      <c r="M122" s="114"/>
      <c r="N122" s="118"/>
      <c r="O122" s="114"/>
      <c r="P122" s="114"/>
      <c r="Q122" s="115"/>
      <c r="R122" s="119"/>
      <c r="S122" s="348"/>
    </row>
    <row r="123" spans="1:19" s="120" customFormat="1" ht="21.75" customHeight="1" thickBot="1" thickTop="1">
      <c r="A123" s="365"/>
      <c r="B123" s="350" t="s">
        <v>64</v>
      </c>
      <c r="C123" s="351"/>
      <c r="D123" s="370"/>
      <c r="E123" s="121"/>
      <c r="F123" s="122"/>
      <c r="G123" s="122"/>
      <c r="H123" s="123"/>
      <c r="I123" s="375"/>
      <c r="J123" s="113"/>
      <c r="K123" s="114"/>
      <c r="L123" s="114"/>
      <c r="M123" s="114"/>
      <c r="N123" s="114"/>
      <c r="O123" s="114"/>
      <c r="P123" s="114"/>
      <c r="Q123" s="115"/>
      <c r="R123" s="124"/>
      <c r="S123" s="348"/>
    </row>
    <row r="124" spans="1:19" ht="21.75" customHeight="1" thickBot="1" thickTop="1">
      <c r="A124" s="365"/>
      <c r="B124" s="352" t="s">
        <v>65</v>
      </c>
      <c r="C124" s="353"/>
      <c r="D124" s="371"/>
      <c r="E124" s="125"/>
      <c r="F124" s="114"/>
      <c r="G124" s="114"/>
      <c r="H124" s="115"/>
      <c r="I124" s="376"/>
      <c r="J124" s="125"/>
      <c r="K124" s="126"/>
      <c r="L124" s="114"/>
      <c r="M124" s="114"/>
      <c r="N124" s="114"/>
      <c r="O124" s="126"/>
      <c r="P124" s="126"/>
      <c r="Q124" s="115"/>
      <c r="R124" s="119"/>
      <c r="S124" s="348"/>
    </row>
    <row r="125" spans="1:19" ht="30" customHeight="1" thickBot="1" thickTop="1">
      <c r="A125" s="365"/>
      <c r="B125" s="354" t="s">
        <v>20</v>
      </c>
      <c r="C125" s="355"/>
      <c r="D125" s="127">
        <f>ROUND(D126,0)</f>
        <v>0</v>
      </c>
      <c r="E125" s="357">
        <f>ROUND(E121,0)</f>
        <v>0</v>
      </c>
      <c r="F125" s="332">
        <f>F121</f>
        <v>0</v>
      </c>
      <c r="G125" s="332">
        <f>G121</f>
        <v>0</v>
      </c>
      <c r="H125" s="334">
        <f>H121</f>
        <v>0</v>
      </c>
      <c r="I125" s="128">
        <f>IF(ISERROR(ROUND(I126,0)),"-",ROUND(I126,0))</f>
        <v>0</v>
      </c>
      <c r="J125" s="129">
        <f>ROUND(J126,0)</f>
        <v>0</v>
      </c>
      <c r="K125" s="130">
        <f aca="true" t="shared" si="6" ref="K125:R125">ROUND(K126,0)</f>
        <v>0</v>
      </c>
      <c r="L125" s="130">
        <f t="shared" si="6"/>
        <v>0</v>
      </c>
      <c r="M125" s="130">
        <f t="shared" si="6"/>
        <v>0</v>
      </c>
      <c r="N125" s="130">
        <f t="shared" si="6"/>
        <v>0</v>
      </c>
      <c r="O125" s="130">
        <f t="shared" si="6"/>
        <v>0</v>
      </c>
      <c r="P125" s="130">
        <f t="shared" si="6"/>
        <v>0</v>
      </c>
      <c r="Q125" s="131">
        <f t="shared" si="6"/>
        <v>0</v>
      </c>
      <c r="R125" s="132">
        <f t="shared" si="6"/>
        <v>0</v>
      </c>
      <c r="S125" s="348"/>
    </row>
    <row r="126" spans="1:19" ht="21.75" customHeight="1" thickBot="1" thickTop="1">
      <c r="A126" s="366"/>
      <c r="B126" s="356"/>
      <c r="C126" s="355"/>
      <c r="D126" s="133">
        <f>ROUNDDOWN((E125*$E$8+F125*$F$8+G125*$G$8+H125*$H$8)/SUM($E$8:$H$8),1)</f>
        <v>0</v>
      </c>
      <c r="E126" s="358"/>
      <c r="F126" s="333"/>
      <c r="G126" s="333"/>
      <c r="H126" s="335"/>
      <c r="I126" s="134">
        <f>ROUNDDOWN((J126*$J$8+K126*$K$8+L126*$L$8+M126*$M$8+N126*$N$8+O126*$O$8+P126*$P$8+Q126*$Q$8)/SUM($J$8:$Q$8),1)</f>
        <v>0</v>
      </c>
      <c r="J126" s="135">
        <f>ROUNDDOWN((J121*$J$9+J122*$J$10)/($J$9+$J$10),1)</f>
        <v>0</v>
      </c>
      <c r="K126" s="135">
        <f>ROUNDDOWN((K121*$K$9+K122*$K$10+K124*$K$11)/($K$9+$K$10+$K$11),1)</f>
        <v>0</v>
      </c>
      <c r="L126" s="135">
        <f>ROUNDDOWN(L121,1)</f>
        <v>0</v>
      </c>
      <c r="M126" s="135">
        <f>ROUNDDOWN(M121,1)</f>
        <v>0</v>
      </c>
      <c r="N126" s="135">
        <f>ROUNDDOWN((N121*$N$9+N122*$N$10)/($N$9+$N$10),1)</f>
        <v>0</v>
      </c>
      <c r="O126" s="135">
        <f>ROUNDDOWN((O121*$O$9+O124*$O$11)/($O$9+O$11),1)</f>
        <v>0</v>
      </c>
      <c r="P126" s="135">
        <f>ROUNDDOWN((P121*$P$9+P124*$P$11)/($P$9+$P$11),1)</f>
        <v>0</v>
      </c>
      <c r="Q126" s="136">
        <f>ROUNDDOWN(Q121,1)</f>
        <v>0</v>
      </c>
      <c r="R126" s="137">
        <f>ROUNDDOWN((R121*R111+R123*R114)/($R$9+$R$12),1)</f>
        <v>0</v>
      </c>
      <c r="S126" s="349"/>
    </row>
    <row r="127" ht="15.75" hidden="1" thickTop="1"/>
    <row r="128" ht="27" customHeight="1" hidden="1"/>
    <row r="129" ht="33.75" customHeight="1" hidden="1"/>
    <row r="130" ht="32.25" customHeight="1" hidden="1"/>
    <row r="131" ht="24" customHeight="1" hidden="1"/>
    <row r="132" spans="1:2" ht="15.75" customHeight="1" hidden="1">
      <c r="A132" s="109"/>
      <c r="B132" s="109"/>
    </row>
    <row r="133" spans="1:2" ht="24" customHeight="1" thickBot="1" thickTop="1">
      <c r="A133" s="109"/>
      <c r="B133" s="109"/>
    </row>
    <row r="134" spans="1:19" ht="27" customHeight="1" thickTop="1">
      <c r="A134" s="364">
        <f>Bildungsgang!A133</f>
        <v>8</v>
      </c>
      <c r="B134" s="367" t="str">
        <f>Bildungsgang!B133</f>
        <v>Name</v>
      </c>
      <c r="C134" s="368"/>
      <c r="D134" s="369" t="s">
        <v>13</v>
      </c>
      <c r="E134" s="372"/>
      <c r="F134" s="372"/>
      <c r="G134" s="372"/>
      <c r="H134" s="373"/>
      <c r="I134" s="374" t="s">
        <v>12</v>
      </c>
      <c r="J134" s="377"/>
      <c r="K134" s="378"/>
      <c r="L134" s="378"/>
      <c r="M134" s="378"/>
      <c r="N134" s="378"/>
      <c r="O134" s="378"/>
      <c r="P134" s="378"/>
      <c r="Q134" s="379"/>
      <c r="R134" s="359" t="s">
        <v>14</v>
      </c>
      <c r="S134" s="361" t="s">
        <v>25</v>
      </c>
    </row>
    <row r="135" spans="1:19" ht="33.75" customHeight="1">
      <c r="A135" s="365"/>
      <c r="B135" s="338" t="str">
        <f>Bildungsgang!B134</f>
        <v>Geburtsdatum</v>
      </c>
      <c r="C135" s="339"/>
      <c r="D135" s="370"/>
      <c r="E135" s="346" t="s">
        <v>16</v>
      </c>
      <c r="F135" s="346" t="s">
        <v>17</v>
      </c>
      <c r="G135" s="346" t="s">
        <v>18</v>
      </c>
      <c r="H135" s="336" t="s">
        <v>19</v>
      </c>
      <c r="I135" s="375"/>
      <c r="J135" s="346" t="s">
        <v>26</v>
      </c>
      <c r="K135" s="346" t="s">
        <v>5</v>
      </c>
      <c r="L135" s="346" t="s">
        <v>6</v>
      </c>
      <c r="M135" s="346" t="s">
        <v>7</v>
      </c>
      <c r="N135" s="346" t="s">
        <v>8</v>
      </c>
      <c r="O135" s="346" t="s">
        <v>9</v>
      </c>
      <c r="P135" s="346" t="s">
        <v>10</v>
      </c>
      <c r="Q135" s="336" t="s">
        <v>11</v>
      </c>
      <c r="R135" s="360"/>
      <c r="S135" s="362"/>
    </row>
    <row r="136" spans="1:19" ht="33.75" customHeight="1">
      <c r="A136" s="365"/>
      <c r="B136" s="338" t="str">
        <f>Bildungsgang!B135</f>
        <v>Geburtsort</v>
      </c>
      <c r="C136" s="339"/>
      <c r="D136" s="370"/>
      <c r="E136" s="347"/>
      <c r="F136" s="347"/>
      <c r="G136" s="347"/>
      <c r="H136" s="337"/>
      <c r="I136" s="375"/>
      <c r="J136" s="347"/>
      <c r="K136" s="347"/>
      <c r="L136" s="347"/>
      <c r="M136" s="347"/>
      <c r="N136" s="347"/>
      <c r="O136" s="347"/>
      <c r="P136" s="347"/>
      <c r="Q136" s="337"/>
      <c r="R136" s="360"/>
      <c r="S136" s="362"/>
    </row>
    <row r="137" spans="1:21" ht="23.25" customHeight="1" thickBot="1">
      <c r="A137" s="365"/>
      <c r="B137" s="340" t="str">
        <f>Bildungsgang!B136</f>
        <v>letzter Schulabschluss</v>
      </c>
      <c r="C137" s="341"/>
      <c r="D137" s="370"/>
      <c r="E137" s="138" t="s">
        <v>0</v>
      </c>
      <c r="F137" s="138" t="s">
        <v>1</v>
      </c>
      <c r="G137" s="138" t="s">
        <v>2</v>
      </c>
      <c r="H137" s="139" t="s">
        <v>3</v>
      </c>
      <c r="I137" s="375"/>
      <c r="J137" s="138">
        <v>1</v>
      </c>
      <c r="K137" s="138">
        <v>2</v>
      </c>
      <c r="L137" s="138">
        <v>3</v>
      </c>
      <c r="M137" s="138">
        <v>4</v>
      </c>
      <c r="N137" s="138">
        <v>5</v>
      </c>
      <c r="O137" s="138">
        <v>6</v>
      </c>
      <c r="P137" s="138">
        <v>7</v>
      </c>
      <c r="Q137" s="139">
        <v>8</v>
      </c>
      <c r="R137" s="360"/>
      <c r="S137" s="363"/>
      <c r="U137" s="108"/>
    </row>
    <row r="138" spans="1:23" ht="21.75" customHeight="1" thickBot="1" thickTop="1">
      <c r="A138" s="365"/>
      <c r="B138" s="342" t="s">
        <v>62</v>
      </c>
      <c r="C138" s="343"/>
      <c r="D138" s="370"/>
      <c r="E138" s="110">
        <f>Bildungsgang!E148</f>
        <v>0</v>
      </c>
      <c r="F138" s="110">
        <f>Bildungsgang!F148</f>
        <v>0</v>
      </c>
      <c r="G138" s="110">
        <f>Bildungsgang!G148</f>
        <v>0</v>
      </c>
      <c r="H138" s="110">
        <f>Bildungsgang!H148</f>
        <v>0</v>
      </c>
      <c r="I138" s="375"/>
      <c r="J138" s="110">
        <f>Bildungsgang!J148</f>
        <v>0</v>
      </c>
      <c r="K138" s="110">
        <f>Bildungsgang!K148</f>
        <v>0</v>
      </c>
      <c r="L138" s="110">
        <f>Bildungsgang!L148</f>
        <v>0</v>
      </c>
      <c r="M138" s="110">
        <f>Bildungsgang!M148</f>
        <v>0</v>
      </c>
      <c r="N138" s="110">
        <f>Bildungsgang!N148</f>
        <v>0</v>
      </c>
      <c r="O138" s="110">
        <f>Bildungsgang!O148</f>
        <v>0</v>
      </c>
      <c r="P138" s="110">
        <f>Bildungsgang!P148</f>
        <v>0</v>
      </c>
      <c r="Q138" s="111">
        <f>Bildungsgang!Q148</f>
        <v>0</v>
      </c>
      <c r="R138" s="112">
        <f>Bildungsgang!R148</f>
        <v>0</v>
      </c>
      <c r="S138" s="171" t="str">
        <f>IF(OR(D142&gt;4,I142&gt;4,J142&gt;4,K142&gt;4,N142&gt;4,O142&gt;4,P142&gt;4,R142&gt;4,(COUNTIF(E142:H142,6)+COUNTIF(J142:Q142,6))&gt;1,(COUNTIF(E142:H142,5)+COUNTIF(J142:Q142,5))&gt;2,AND((COUNTIF(E142:H142,6)+COUNTIF(J142:Q142,6))&gt;0,(COUNTIF(E142:H142,5)+COUNTIF(J142:Q142,5))&gt;0)),"Nicht bestanden","Bestanden")</f>
        <v>Bestanden</v>
      </c>
      <c r="T138" s="109"/>
      <c r="U138" s="109"/>
      <c r="V138" s="109"/>
      <c r="W138" s="109"/>
    </row>
    <row r="139" spans="1:19" s="120" customFormat="1" ht="21.75" customHeight="1" thickBot="1" thickTop="1">
      <c r="A139" s="365"/>
      <c r="B139" s="344" t="s">
        <v>63</v>
      </c>
      <c r="C139" s="345"/>
      <c r="D139" s="370"/>
      <c r="E139" s="113"/>
      <c r="F139" s="114"/>
      <c r="G139" s="114"/>
      <c r="H139" s="115"/>
      <c r="I139" s="375"/>
      <c r="J139" s="116"/>
      <c r="K139" s="117"/>
      <c r="L139" s="114"/>
      <c r="M139" s="114"/>
      <c r="N139" s="118"/>
      <c r="O139" s="114"/>
      <c r="P139" s="114"/>
      <c r="Q139" s="115"/>
      <c r="R139" s="119"/>
      <c r="S139" s="348"/>
    </row>
    <row r="140" spans="1:19" s="120" customFormat="1" ht="21.75" customHeight="1" thickBot="1" thickTop="1">
      <c r="A140" s="365"/>
      <c r="B140" s="350" t="s">
        <v>64</v>
      </c>
      <c r="C140" s="351"/>
      <c r="D140" s="370"/>
      <c r="E140" s="121"/>
      <c r="F140" s="122"/>
      <c r="G140" s="122"/>
      <c r="H140" s="123"/>
      <c r="I140" s="375"/>
      <c r="J140" s="113"/>
      <c r="K140" s="114"/>
      <c r="L140" s="114"/>
      <c r="M140" s="114"/>
      <c r="N140" s="114"/>
      <c r="O140" s="114"/>
      <c r="P140" s="114"/>
      <c r="Q140" s="115"/>
      <c r="R140" s="124"/>
      <c r="S140" s="348"/>
    </row>
    <row r="141" spans="1:19" ht="21.75" customHeight="1" thickBot="1" thickTop="1">
      <c r="A141" s="365"/>
      <c r="B141" s="352" t="s">
        <v>65</v>
      </c>
      <c r="C141" s="353"/>
      <c r="D141" s="371"/>
      <c r="E141" s="125"/>
      <c r="F141" s="114"/>
      <c r="G141" s="114"/>
      <c r="H141" s="115"/>
      <c r="I141" s="376"/>
      <c r="J141" s="125"/>
      <c r="K141" s="126"/>
      <c r="L141" s="114"/>
      <c r="M141" s="114"/>
      <c r="N141" s="114"/>
      <c r="O141" s="126"/>
      <c r="P141" s="126"/>
      <c r="Q141" s="115"/>
      <c r="R141" s="119"/>
      <c r="S141" s="348"/>
    </row>
    <row r="142" spans="1:19" ht="30" customHeight="1" thickBot="1" thickTop="1">
      <c r="A142" s="365"/>
      <c r="B142" s="354" t="s">
        <v>20</v>
      </c>
      <c r="C142" s="355"/>
      <c r="D142" s="127">
        <f>ROUND(D143,0)</f>
        <v>0</v>
      </c>
      <c r="E142" s="357">
        <f>ROUND(E138,0)</f>
        <v>0</v>
      </c>
      <c r="F142" s="332">
        <f>F138</f>
        <v>0</v>
      </c>
      <c r="G142" s="332">
        <f>G138</f>
        <v>0</v>
      </c>
      <c r="H142" s="334">
        <f>H138</f>
        <v>0</v>
      </c>
      <c r="I142" s="128">
        <f>IF(ISERROR(ROUND(I143,0)),"-",ROUND(I143,0))</f>
        <v>0</v>
      </c>
      <c r="J142" s="129">
        <f>ROUND(J143,0)</f>
        <v>0</v>
      </c>
      <c r="K142" s="130">
        <f aca="true" t="shared" si="7" ref="K142:R142">ROUND(K143,0)</f>
        <v>0</v>
      </c>
      <c r="L142" s="130">
        <f t="shared" si="7"/>
        <v>0</v>
      </c>
      <c r="M142" s="130">
        <f t="shared" si="7"/>
        <v>0</v>
      </c>
      <c r="N142" s="130">
        <f t="shared" si="7"/>
        <v>0</v>
      </c>
      <c r="O142" s="130">
        <f t="shared" si="7"/>
        <v>0</v>
      </c>
      <c r="P142" s="130">
        <f t="shared" si="7"/>
        <v>0</v>
      </c>
      <c r="Q142" s="131">
        <f t="shared" si="7"/>
        <v>0</v>
      </c>
      <c r="R142" s="132">
        <f t="shared" si="7"/>
        <v>0</v>
      </c>
      <c r="S142" s="348"/>
    </row>
    <row r="143" spans="1:19" ht="21.75" customHeight="1" thickBot="1" thickTop="1">
      <c r="A143" s="366"/>
      <c r="B143" s="356"/>
      <c r="C143" s="355"/>
      <c r="D143" s="133">
        <f>ROUNDDOWN((E142*$E$8+F142*$F$8+G142*$G$8+H142*$H$8)/SUM($E$8:$H$8),1)</f>
        <v>0</v>
      </c>
      <c r="E143" s="358"/>
      <c r="F143" s="333"/>
      <c r="G143" s="333"/>
      <c r="H143" s="335"/>
      <c r="I143" s="134">
        <f>ROUNDDOWN((J143*$J$8+K143*$K$8+L143*$L$8+M143*$M$8+N143*$N$8+O143*$O$8+P143*$P$8+Q143*$Q$8)/SUM($J$8:$Q$8),1)</f>
        <v>0</v>
      </c>
      <c r="J143" s="135">
        <f>ROUNDDOWN((J138*$J$9+J139*$J$10)/($J$9+$J$10),1)</f>
        <v>0</v>
      </c>
      <c r="K143" s="135">
        <f>ROUNDDOWN((K138*$K$9+K139*$K$10+K141*$K$11)/($K$9+$K$10+$K$11),1)</f>
        <v>0</v>
      </c>
      <c r="L143" s="135">
        <f>ROUNDDOWN(L138,1)</f>
        <v>0</v>
      </c>
      <c r="M143" s="135">
        <f>ROUNDDOWN(M138,1)</f>
        <v>0</v>
      </c>
      <c r="N143" s="135">
        <f>ROUNDDOWN((N138*$N$9+N139*$N$10)/($N$9+$N$10),1)</f>
        <v>0</v>
      </c>
      <c r="O143" s="135">
        <f>ROUNDDOWN((O138*$O$9+O141*$O$11)/($O$9+O$11),1)</f>
        <v>0</v>
      </c>
      <c r="P143" s="135">
        <f>ROUNDDOWN((P138*$P$9+P141*$P$11)/($P$9+$P$11),1)</f>
        <v>0</v>
      </c>
      <c r="Q143" s="136">
        <f>ROUNDDOWN(Q138,1)</f>
        <v>0</v>
      </c>
      <c r="R143" s="137">
        <f>ROUNDDOWN((R138*R128+R140*R131)/($R$9+$R$12),1)</f>
        <v>0</v>
      </c>
      <c r="S143" s="349"/>
    </row>
    <row r="144" ht="15.75" hidden="1" thickTop="1"/>
    <row r="145" ht="15" hidden="1"/>
    <row r="146" ht="27" customHeight="1" hidden="1"/>
    <row r="147" ht="33.75" customHeight="1" hidden="1"/>
    <row r="148" ht="32.25" customHeight="1" hidden="1"/>
    <row r="149" ht="24" customHeight="1" hidden="1"/>
    <row r="150" spans="1:2" ht="23.25" customHeight="1" thickBot="1" thickTop="1">
      <c r="A150" s="109"/>
      <c r="B150" s="109"/>
    </row>
    <row r="151" spans="1:19" ht="27" customHeight="1" thickTop="1">
      <c r="A151" s="364">
        <f>Bildungsgang!A150</f>
        <v>9</v>
      </c>
      <c r="B151" s="367" t="str">
        <f>Bildungsgang!B150</f>
        <v>Name</v>
      </c>
      <c r="C151" s="368"/>
      <c r="D151" s="369" t="s">
        <v>13</v>
      </c>
      <c r="E151" s="372"/>
      <c r="F151" s="372"/>
      <c r="G151" s="372"/>
      <c r="H151" s="373"/>
      <c r="I151" s="374" t="s">
        <v>12</v>
      </c>
      <c r="J151" s="377"/>
      <c r="K151" s="378"/>
      <c r="L151" s="378"/>
      <c r="M151" s="378"/>
      <c r="N151" s="378"/>
      <c r="O151" s="378"/>
      <c r="P151" s="378"/>
      <c r="Q151" s="379"/>
      <c r="R151" s="359" t="s">
        <v>14</v>
      </c>
      <c r="S151" s="361" t="s">
        <v>25</v>
      </c>
    </row>
    <row r="152" spans="1:19" ht="33.75" customHeight="1">
      <c r="A152" s="365"/>
      <c r="B152" s="338" t="str">
        <f>Bildungsgang!B151</f>
        <v>Geburtsdatum</v>
      </c>
      <c r="C152" s="339"/>
      <c r="D152" s="370"/>
      <c r="E152" s="346" t="s">
        <v>16</v>
      </c>
      <c r="F152" s="346" t="s">
        <v>17</v>
      </c>
      <c r="G152" s="346" t="s">
        <v>18</v>
      </c>
      <c r="H152" s="336" t="s">
        <v>19</v>
      </c>
      <c r="I152" s="375"/>
      <c r="J152" s="346" t="s">
        <v>26</v>
      </c>
      <c r="K152" s="346" t="s">
        <v>5</v>
      </c>
      <c r="L152" s="346" t="s">
        <v>6</v>
      </c>
      <c r="M152" s="346" t="s">
        <v>7</v>
      </c>
      <c r="N152" s="346" t="s">
        <v>8</v>
      </c>
      <c r="O152" s="346" t="s">
        <v>9</v>
      </c>
      <c r="P152" s="346" t="s">
        <v>10</v>
      </c>
      <c r="Q152" s="336" t="s">
        <v>11</v>
      </c>
      <c r="R152" s="360"/>
      <c r="S152" s="362"/>
    </row>
    <row r="153" spans="1:19" ht="33.75" customHeight="1">
      <c r="A153" s="365"/>
      <c r="B153" s="338" t="str">
        <f>Bildungsgang!B152</f>
        <v>Geburtsort</v>
      </c>
      <c r="C153" s="339"/>
      <c r="D153" s="370"/>
      <c r="E153" s="347"/>
      <c r="F153" s="347"/>
      <c r="G153" s="347"/>
      <c r="H153" s="337"/>
      <c r="I153" s="375"/>
      <c r="J153" s="347"/>
      <c r="K153" s="347"/>
      <c r="L153" s="347"/>
      <c r="M153" s="347"/>
      <c r="N153" s="347"/>
      <c r="O153" s="347"/>
      <c r="P153" s="347"/>
      <c r="Q153" s="337"/>
      <c r="R153" s="360"/>
      <c r="S153" s="362"/>
    </row>
    <row r="154" spans="1:21" ht="23.25" customHeight="1" thickBot="1">
      <c r="A154" s="365"/>
      <c r="B154" s="340" t="str">
        <f>Bildungsgang!B153</f>
        <v>letzter Schulabschluss</v>
      </c>
      <c r="C154" s="341"/>
      <c r="D154" s="370"/>
      <c r="E154" s="138" t="s">
        <v>0</v>
      </c>
      <c r="F154" s="138" t="s">
        <v>1</v>
      </c>
      <c r="G154" s="138" t="s">
        <v>2</v>
      </c>
      <c r="H154" s="139" t="s">
        <v>3</v>
      </c>
      <c r="I154" s="375"/>
      <c r="J154" s="138">
        <v>1</v>
      </c>
      <c r="K154" s="138">
        <v>2</v>
      </c>
      <c r="L154" s="138">
        <v>3</v>
      </c>
      <c r="M154" s="138">
        <v>4</v>
      </c>
      <c r="N154" s="138">
        <v>5</v>
      </c>
      <c r="O154" s="138">
        <v>6</v>
      </c>
      <c r="P154" s="138">
        <v>7</v>
      </c>
      <c r="Q154" s="139">
        <v>8</v>
      </c>
      <c r="R154" s="360"/>
      <c r="S154" s="363"/>
      <c r="U154" s="108"/>
    </row>
    <row r="155" spans="1:23" ht="21.75" customHeight="1" thickBot="1" thickTop="1">
      <c r="A155" s="365"/>
      <c r="B155" s="342" t="s">
        <v>62</v>
      </c>
      <c r="C155" s="343"/>
      <c r="D155" s="370"/>
      <c r="E155" s="110">
        <f>Bildungsgang!E165</f>
        <v>0</v>
      </c>
      <c r="F155" s="110">
        <f>Bildungsgang!F165</f>
        <v>0</v>
      </c>
      <c r="G155" s="110">
        <f>Bildungsgang!G165</f>
        <v>0</v>
      </c>
      <c r="H155" s="110">
        <f>Bildungsgang!H165</f>
        <v>0</v>
      </c>
      <c r="I155" s="375"/>
      <c r="J155" s="110">
        <f>Bildungsgang!J165</f>
        <v>0</v>
      </c>
      <c r="K155" s="110">
        <f>Bildungsgang!K165</f>
        <v>0</v>
      </c>
      <c r="L155" s="110">
        <f>Bildungsgang!L165</f>
        <v>0</v>
      </c>
      <c r="M155" s="110">
        <f>Bildungsgang!M165</f>
        <v>0</v>
      </c>
      <c r="N155" s="110">
        <f>Bildungsgang!N165</f>
        <v>0</v>
      </c>
      <c r="O155" s="110">
        <f>Bildungsgang!O165</f>
        <v>0</v>
      </c>
      <c r="P155" s="110">
        <f>Bildungsgang!P165</f>
        <v>0</v>
      </c>
      <c r="Q155" s="111">
        <f>Bildungsgang!Q165</f>
        <v>0</v>
      </c>
      <c r="R155" s="112">
        <f>Bildungsgang!R165</f>
        <v>0</v>
      </c>
      <c r="S155" s="171" t="str">
        <f>IF(OR(D159&gt;4,I159&gt;4,J159&gt;4,K159&gt;4,N159&gt;4,O159&gt;4,P159&gt;4,R159&gt;4,(COUNTIF(E159:H159,6)+COUNTIF(J159:Q159,6))&gt;1,(COUNTIF(E159:H159,5)+COUNTIF(J159:Q159,5))&gt;2,AND((COUNTIF(E159:H159,6)+COUNTIF(J159:Q159,6))&gt;0,(COUNTIF(E159:H159,5)+COUNTIF(J159:Q159,5))&gt;0)),"Nicht bestanden","Bestanden")</f>
        <v>Bestanden</v>
      </c>
      <c r="T155" s="109"/>
      <c r="U155" s="109"/>
      <c r="V155" s="109"/>
      <c r="W155" s="109"/>
    </row>
    <row r="156" spans="1:19" s="120" customFormat="1" ht="21.75" customHeight="1" thickBot="1" thickTop="1">
      <c r="A156" s="365"/>
      <c r="B156" s="344" t="s">
        <v>63</v>
      </c>
      <c r="C156" s="345"/>
      <c r="D156" s="370"/>
      <c r="E156" s="113"/>
      <c r="F156" s="114"/>
      <c r="G156" s="114"/>
      <c r="H156" s="115"/>
      <c r="I156" s="375"/>
      <c r="J156" s="116"/>
      <c r="K156" s="117"/>
      <c r="L156" s="114"/>
      <c r="M156" s="114"/>
      <c r="N156" s="118"/>
      <c r="O156" s="114"/>
      <c r="P156" s="114"/>
      <c r="Q156" s="115"/>
      <c r="R156" s="119"/>
      <c r="S156" s="348"/>
    </row>
    <row r="157" spans="1:19" s="120" customFormat="1" ht="21.75" customHeight="1" thickBot="1" thickTop="1">
      <c r="A157" s="365"/>
      <c r="B157" s="350" t="s">
        <v>64</v>
      </c>
      <c r="C157" s="351"/>
      <c r="D157" s="370"/>
      <c r="E157" s="121"/>
      <c r="F157" s="122"/>
      <c r="G157" s="122"/>
      <c r="H157" s="123"/>
      <c r="I157" s="375"/>
      <c r="J157" s="113"/>
      <c r="K157" s="114"/>
      <c r="L157" s="114"/>
      <c r="M157" s="114"/>
      <c r="N157" s="114"/>
      <c r="O157" s="114"/>
      <c r="P157" s="114"/>
      <c r="Q157" s="115"/>
      <c r="R157" s="124"/>
      <c r="S157" s="348"/>
    </row>
    <row r="158" spans="1:19" ht="21.75" customHeight="1" thickBot="1" thickTop="1">
      <c r="A158" s="365"/>
      <c r="B158" s="352" t="s">
        <v>65</v>
      </c>
      <c r="C158" s="353"/>
      <c r="D158" s="371"/>
      <c r="E158" s="125"/>
      <c r="F158" s="114"/>
      <c r="G158" s="114"/>
      <c r="H158" s="115"/>
      <c r="I158" s="376"/>
      <c r="J158" s="125"/>
      <c r="K158" s="126"/>
      <c r="L158" s="114"/>
      <c r="M158" s="114"/>
      <c r="N158" s="114"/>
      <c r="O158" s="126"/>
      <c r="P158" s="126"/>
      <c r="Q158" s="115"/>
      <c r="R158" s="119"/>
      <c r="S158" s="348"/>
    </row>
    <row r="159" spans="1:19" ht="30" customHeight="1" thickBot="1" thickTop="1">
      <c r="A159" s="365"/>
      <c r="B159" s="354" t="s">
        <v>20</v>
      </c>
      <c r="C159" s="355"/>
      <c r="D159" s="127">
        <f>ROUND(D160,0)</f>
        <v>0</v>
      </c>
      <c r="E159" s="357">
        <f>ROUND(E155,0)</f>
        <v>0</v>
      </c>
      <c r="F159" s="332">
        <f>F155</f>
        <v>0</v>
      </c>
      <c r="G159" s="332">
        <f>G155</f>
        <v>0</v>
      </c>
      <c r="H159" s="334">
        <f>H155</f>
        <v>0</v>
      </c>
      <c r="I159" s="128">
        <f>IF(ISERROR(ROUND(I160,0)),"-",ROUND(I160,0))</f>
        <v>0</v>
      </c>
      <c r="J159" s="129">
        <f>ROUND(J160,0)</f>
        <v>0</v>
      </c>
      <c r="K159" s="130">
        <f aca="true" t="shared" si="8" ref="K159:R159">ROUND(K160,0)</f>
        <v>0</v>
      </c>
      <c r="L159" s="130">
        <f t="shared" si="8"/>
        <v>0</v>
      </c>
      <c r="M159" s="130">
        <f t="shared" si="8"/>
        <v>0</v>
      </c>
      <c r="N159" s="130">
        <f t="shared" si="8"/>
        <v>0</v>
      </c>
      <c r="O159" s="130">
        <f t="shared" si="8"/>
        <v>0</v>
      </c>
      <c r="P159" s="130">
        <f t="shared" si="8"/>
        <v>0</v>
      </c>
      <c r="Q159" s="131">
        <f t="shared" si="8"/>
        <v>0</v>
      </c>
      <c r="R159" s="132">
        <f t="shared" si="8"/>
        <v>0</v>
      </c>
      <c r="S159" s="348"/>
    </row>
    <row r="160" spans="1:19" ht="21.75" customHeight="1" thickBot="1" thickTop="1">
      <c r="A160" s="366"/>
      <c r="B160" s="356"/>
      <c r="C160" s="355"/>
      <c r="D160" s="133">
        <f>ROUNDDOWN((E159*$E$8+F159*$F$8+G159*$G$8+H159*$H$8)/SUM($E$8:$H$8),1)</f>
        <v>0</v>
      </c>
      <c r="E160" s="358"/>
      <c r="F160" s="333"/>
      <c r="G160" s="333"/>
      <c r="H160" s="335"/>
      <c r="I160" s="134">
        <f>ROUNDDOWN((J160*$J$8+K160*$K$8+L160*$L$8+M160*$M$8+N160*$N$8+O160*$O$8+P160*$P$8+Q160*$Q$8)/SUM($J$8:$Q$8),1)</f>
        <v>0</v>
      </c>
      <c r="J160" s="135">
        <f>ROUNDDOWN((J155*$J$9+J156*$J$10)/($J$9+$J$10),1)</f>
        <v>0</v>
      </c>
      <c r="K160" s="135">
        <f>ROUNDDOWN((K155*$K$9+K156*$K$10+K158*$K$11)/($K$9+$K$10+$K$11),1)</f>
        <v>0</v>
      </c>
      <c r="L160" s="135">
        <f>ROUNDDOWN(L155,1)</f>
        <v>0</v>
      </c>
      <c r="M160" s="135">
        <f>ROUNDDOWN(M155,1)</f>
        <v>0</v>
      </c>
      <c r="N160" s="135">
        <f>ROUNDDOWN((N155*$N$9+N156*$N$10)/($N$9+$N$10),1)</f>
        <v>0</v>
      </c>
      <c r="O160" s="135">
        <f>ROUNDDOWN((O155*$O$9+O158*$O$11)/($O$9+O$11),1)</f>
        <v>0</v>
      </c>
      <c r="P160" s="135">
        <f>ROUNDDOWN((P155*$P$9+P158*$P$11)/($P$9+$P$11),1)</f>
        <v>0</v>
      </c>
      <c r="Q160" s="136">
        <f>ROUNDDOWN(Q155,1)</f>
        <v>0</v>
      </c>
      <c r="R160" s="137">
        <f>ROUNDDOWN((R155*R145+R157*R148)/($R$9+$R$12),1)</f>
        <v>0</v>
      </c>
      <c r="S160" s="349"/>
    </row>
    <row r="161" ht="15.75" hidden="1" thickTop="1"/>
    <row r="162" ht="15" hidden="1"/>
    <row r="163" ht="15" hidden="1"/>
    <row r="164" ht="27" customHeight="1" hidden="1"/>
    <row r="165" ht="33.75" customHeight="1" hidden="1"/>
    <row r="166" ht="32.25" customHeight="1" hidden="1"/>
    <row r="167" ht="24" customHeight="1" thickBot="1" thickTop="1"/>
    <row r="168" spans="1:19" ht="27" customHeight="1" thickTop="1">
      <c r="A168" s="364">
        <f>Bildungsgang!A167</f>
        <v>10</v>
      </c>
      <c r="B168" s="367" t="str">
        <f>Bildungsgang!B167</f>
        <v>Name</v>
      </c>
      <c r="C168" s="368"/>
      <c r="D168" s="369" t="s">
        <v>13</v>
      </c>
      <c r="E168" s="372"/>
      <c r="F168" s="372"/>
      <c r="G168" s="372"/>
      <c r="H168" s="373"/>
      <c r="I168" s="374" t="s">
        <v>12</v>
      </c>
      <c r="J168" s="377"/>
      <c r="K168" s="378"/>
      <c r="L168" s="378"/>
      <c r="M168" s="378"/>
      <c r="N168" s="378"/>
      <c r="O168" s="378"/>
      <c r="P168" s="378"/>
      <c r="Q168" s="379"/>
      <c r="R168" s="359" t="s">
        <v>14</v>
      </c>
      <c r="S168" s="361" t="s">
        <v>25</v>
      </c>
    </row>
    <row r="169" spans="1:19" ht="33.75" customHeight="1">
      <c r="A169" s="365"/>
      <c r="B169" s="338" t="str">
        <f>Bildungsgang!B168</f>
        <v>Geburtsdatum</v>
      </c>
      <c r="C169" s="339"/>
      <c r="D169" s="370"/>
      <c r="E169" s="346" t="s">
        <v>16</v>
      </c>
      <c r="F169" s="346" t="s">
        <v>17</v>
      </c>
      <c r="G169" s="346" t="s">
        <v>18</v>
      </c>
      <c r="H169" s="336" t="s">
        <v>19</v>
      </c>
      <c r="I169" s="375"/>
      <c r="J169" s="346" t="s">
        <v>26</v>
      </c>
      <c r="K169" s="346" t="s">
        <v>5</v>
      </c>
      <c r="L169" s="346" t="s">
        <v>6</v>
      </c>
      <c r="M169" s="346" t="s">
        <v>7</v>
      </c>
      <c r="N169" s="346" t="s">
        <v>8</v>
      </c>
      <c r="O169" s="346" t="s">
        <v>9</v>
      </c>
      <c r="P169" s="346" t="s">
        <v>10</v>
      </c>
      <c r="Q169" s="336" t="s">
        <v>11</v>
      </c>
      <c r="R169" s="360"/>
      <c r="S169" s="362"/>
    </row>
    <row r="170" spans="1:19" ht="33.75" customHeight="1">
      <c r="A170" s="365"/>
      <c r="B170" s="338" t="str">
        <f>Bildungsgang!B169</f>
        <v>Geburtsort</v>
      </c>
      <c r="C170" s="339"/>
      <c r="D170" s="370"/>
      <c r="E170" s="347"/>
      <c r="F170" s="347"/>
      <c r="G170" s="347"/>
      <c r="H170" s="337"/>
      <c r="I170" s="375"/>
      <c r="J170" s="347"/>
      <c r="K170" s="347"/>
      <c r="L170" s="347"/>
      <c r="M170" s="347"/>
      <c r="N170" s="347"/>
      <c r="O170" s="347"/>
      <c r="P170" s="347"/>
      <c r="Q170" s="337"/>
      <c r="R170" s="360"/>
      <c r="S170" s="362"/>
    </row>
    <row r="171" spans="1:21" ht="23.25" customHeight="1" thickBot="1">
      <c r="A171" s="365"/>
      <c r="B171" s="340" t="str">
        <f>Bildungsgang!B170</f>
        <v>letzter Schulabschluss</v>
      </c>
      <c r="C171" s="341"/>
      <c r="D171" s="370"/>
      <c r="E171" s="138" t="s">
        <v>0</v>
      </c>
      <c r="F171" s="138" t="s">
        <v>1</v>
      </c>
      <c r="G171" s="138" t="s">
        <v>2</v>
      </c>
      <c r="H171" s="139" t="s">
        <v>3</v>
      </c>
      <c r="I171" s="375"/>
      <c r="J171" s="138">
        <v>1</v>
      </c>
      <c r="K171" s="138">
        <v>2</v>
      </c>
      <c r="L171" s="138">
        <v>3</v>
      </c>
      <c r="M171" s="138">
        <v>4</v>
      </c>
      <c r="N171" s="138">
        <v>5</v>
      </c>
      <c r="O171" s="138">
        <v>6</v>
      </c>
      <c r="P171" s="138">
        <v>7</v>
      </c>
      <c r="Q171" s="139">
        <v>8</v>
      </c>
      <c r="R171" s="360"/>
      <c r="S171" s="363"/>
      <c r="U171" s="108"/>
    </row>
    <row r="172" spans="1:23" ht="21.75" customHeight="1" thickBot="1" thickTop="1">
      <c r="A172" s="365"/>
      <c r="B172" s="342" t="s">
        <v>62</v>
      </c>
      <c r="C172" s="343"/>
      <c r="D172" s="370"/>
      <c r="E172" s="110">
        <f>Bildungsgang!E182</f>
        <v>0</v>
      </c>
      <c r="F172" s="110">
        <f>Bildungsgang!F182</f>
        <v>0</v>
      </c>
      <c r="G172" s="110">
        <f>Bildungsgang!G182</f>
        <v>0</v>
      </c>
      <c r="H172" s="110">
        <f>Bildungsgang!H182</f>
        <v>0</v>
      </c>
      <c r="I172" s="375"/>
      <c r="J172" s="110">
        <f>Bildungsgang!J182</f>
        <v>0</v>
      </c>
      <c r="K172" s="110">
        <f>Bildungsgang!K182</f>
        <v>0</v>
      </c>
      <c r="L172" s="110">
        <f>Bildungsgang!L182</f>
        <v>0</v>
      </c>
      <c r="M172" s="110">
        <f>Bildungsgang!M182</f>
        <v>0</v>
      </c>
      <c r="N172" s="110">
        <f>Bildungsgang!N182</f>
        <v>0</v>
      </c>
      <c r="O172" s="110">
        <f>Bildungsgang!O182</f>
        <v>0</v>
      </c>
      <c r="P172" s="110">
        <f>Bildungsgang!P182</f>
        <v>0</v>
      </c>
      <c r="Q172" s="111">
        <f>Bildungsgang!Q182</f>
        <v>0</v>
      </c>
      <c r="R172" s="112">
        <f>Bildungsgang!R182</f>
        <v>0</v>
      </c>
      <c r="S172" s="171" t="str">
        <f>IF(OR(D176&gt;4,I176&gt;4,J176&gt;4,K176&gt;4,N176&gt;4,O176&gt;4,P176&gt;4,R176&gt;4,(COUNTIF(E176:H176,6)+COUNTIF(J176:Q176,6))&gt;1,(COUNTIF(E176:H176,5)+COUNTIF(J176:Q176,5))&gt;2,AND((COUNTIF(E176:H176,6)+COUNTIF(J176:Q176,6))&gt;0,(COUNTIF(E176:H176,5)+COUNTIF(J176:Q176,5))&gt;0)),"Nicht bestanden","Bestanden")</f>
        <v>Bestanden</v>
      </c>
      <c r="T172" s="109"/>
      <c r="U172" s="109"/>
      <c r="V172" s="109"/>
      <c r="W172" s="109"/>
    </row>
    <row r="173" spans="1:19" s="120" customFormat="1" ht="21.75" customHeight="1" thickBot="1" thickTop="1">
      <c r="A173" s="365"/>
      <c r="B173" s="344" t="s">
        <v>63</v>
      </c>
      <c r="C173" s="345"/>
      <c r="D173" s="370"/>
      <c r="E173" s="113"/>
      <c r="F173" s="114"/>
      <c r="G173" s="114"/>
      <c r="H173" s="115"/>
      <c r="I173" s="375"/>
      <c r="J173" s="116"/>
      <c r="K173" s="117"/>
      <c r="L173" s="114"/>
      <c r="M173" s="114"/>
      <c r="N173" s="118"/>
      <c r="O173" s="114"/>
      <c r="P173" s="114"/>
      <c r="Q173" s="115"/>
      <c r="R173" s="119"/>
      <c r="S173" s="348"/>
    </row>
    <row r="174" spans="1:19" s="120" customFormat="1" ht="21.75" customHeight="1" thickBot="1" thickTop="1">
      <c r="A174" s="365"/>
      <c r="B174" s="350" t="s">
        <v>64</v>
      </c>
      <c r="C174" s="351"/>
      <c r="D174" s="370"/>
      <c r="E174" s="121"/>
      <c r="F174" s="122"/>
      <c r="G174" s="122"/>
      <c r="H174" s="123"/>
      <c r="I174" s="375"/>
      <c r="J174" s="113"/>
      <c r="K174" s="114"/>
      <c r="L174" s="114"/>
      <c r="M174" s="114"/>
      <c r="N174" s="114"/>
      <c r="O174" s="114"/>
      <c r="P174" s="114"/>
      <c r="Q174" s="115"/>
      <c r="R174" s="124"/>
      <c r="S174" s="348"/>
    </row>
    <row r="175" spans="1:19" ht="21.75" customHeight="1" thickBot="1" thickTop="1">
      <c r="A175" s="365"/>
      <c r="B175" s="352" t="s">
        <v>65</v>
      </c>
      <c r="C175" s="353"/>
      <c r="D175" s="371"/>
      <c r="E175" s="125"/>
      <c r="F175" s="114"/>
      <c r="G175" s="114"/>
      <c r="H175" s="115"/>
      <c r="I175" s="376"/>
      <c r="J175" s="125"/>
      <c r="K175" s="126"/>
      <c r="L175" s="114"/>
      <c r="M175" s="114"/>
      <c r="N175" s="114"/>
      <c r="O175" s="126"/>
      <c r="P175" s="126"/>
      <c r="Q175" s="115"/>
      <c r="R175" s="119"/>
      <c r="S175" s="348"/>
    </row>
    <row r="176" spans="1:19" ht="30" customHeight="1" thickBot="1" thickTop="1">
      <c r="A176" s="365"/>
      <c r="B176" s="354" t="s">
        <v>20</v>
      </c>
      <c r="C176" s="355"/>
      <c r="D176" s="127">
        <f>ROUND(D177,0)</f>
        <v>0</v>
      </c>
      <c r="E176" s="357">
        <f>ROUND(E172,0)</f>
        <v>0</v>
      </c>
      <c r="F176" s="332">
        <f>F172</f>
        <v>0</v>
      </c>
      <c r="G176" s="332">
        <f>G172</f>
        <v>0</v>
      </c>
      <c r="H176" s="334">
        <f>H172</f>
        <v>0</v>
      </c>
      <c r="I176" s="128">
        <f>IF(ISERROR(ROUND(I177,0)),"-",ROUND(I177,0))</f>
        <v>0</v>
      </c>
      <c r="J176" s="129">
        <f>ROUND(J177,0)</f>
        <v>0</v>
      </c>
      <c r="K176" s="130">
        <f aca="true" t="shared" si="9" ref="K176:R176">ROUND(K177,0)</f>
        <v>0</v>
      </c>
      <c r="L176" s="130">
        <f t="shared" si="9"/>
        <v>0</v>
      </c>
      <c r="M176" s="130">
        <f t="shared" si="9"/>
        <v>0</v>
      </c>
      <c r="N176" s="130">
        <f t="shared" si="9"/>
        <v>0</v>
      </c>
      <c r="O176" s="130">
        <f t="shared" si="9"/>
        <v>0</v>
      </c>
      <c r="P176" s="130">
        <f t="shared" si="9"/>
        <v>0</v>
      </c>
      <c r="Q176" s="131">
        <f t="shared" si="9"/>
        <v>0</v>
      </c>
      <c r="R176" s="132">
        <f t="shared" si="9"/>
        <v>0</v>
      </c>
      <c r="S176" s="348"/>
    </row>
    <row r="177" spans="1:19" ht="21.75" customHeight="1" thickBot="1" thickTop="1">
      <c r="A177" s="366"/>
      <c r="B177" s="356"/>
      <c r="C177" s="355"/>
      <c r="D177" s="133">
        <f>ROUNDDOWN((E176*$E$8+F176*$F$8+G176*$G$8+H176*$H$8)/SUM($E$8:$H$8),1)</f>
        <v>0</v>
      </c>
      <c r="E177" s="358"/>
      <c r="F177" s="333"/>
      <c r="G177" s="333"/>
      <c r="H177" s="335"/>
      <c r="I177" s="134">
        <f>ROUNDDOWN((J177*$J$8+K177*$K$8+L177*$L$8+M177*$M$8+N177*$N$8+O177*$O$8+P177*$P$8+Q177*$Q$8)/SUM($J$8:$Q$8),1)</f>
        <v>0</v>
      </c>
      <c r="J177" s="135">
        <f>ROUNDDOWN((J172*$J$9+J173*$J$10)/($J$9+$J$10),1)</f>
        <v>0</v>
      </c>
      <c r="K177" s="135">
        <f>ROUNDDOWN((K172*$K$9+K173*$K$10+K175*$K$11)/($K$9+$K$10+$K$11),1)</f>
        <v>0</v>
      </c>
      <c r="L177" s="135">
        <f>ROUNDDOWN(L172,1)</f>
        <v>0</v>
      </c>
      <c r="M177" s="135">
        <f>ROUNDDOWN(M172,1)</f>
        <v>0</v>
      </c>
      <c r="N177" s="135">
        <f>ROUNDDOWN((N172*$N$9+N173*$N$10)/($N$9+$N$10),1)</f>
        <v>0</v>
      </c>
      <c r="O177" s="135">
        <f>ROUNDDOWN((O172*$O$9+O175*$O$11)/($O$9+O$11),1)</f>
        <v>0</v>
      </c>
      <c r="P177" s="135">
        <f>ROUNDDOWN((P172*$P$9+P175*$P$11)/($P$9+$P$11),1)</f>
        <v>0</v>
      </c>
      <c r="Q177" s="136">
        <f>ROUNDDOWN(Q172,1)</f>
        <v>0</v>
      </c>
      <c r="R177" s="137">
        <f>ROUNDDOWN((R172*R162+R174*R165)/($R$9+$R$12),1)</f>
        <v>0</v>
      </c>
      <c r="S177" s="349"/>
    </row>
    <row r="178" ht="15.75" hidden="1" thickTop="1"/>
    <row r="179" ht="15" hidden="1"/>
    <row r="180" ht="15" hidden="1"/>
    <row r="181" ht="15" hidden="1"/>
    <row r="182" ht="27" customHeight="1" hidden="1"/>
    <row r="183" ht="33.75" customHeight="1" hidden="1"/>
    <row r="184" ht="24" customHeight="1" thickBot="1" thickTop="1"/>
    <row r="185" spans="1:19" ht="27" customHeight="1" thickTop="1">
      <c r="A185" s="364">
        <f>Bildungsgang!A184</f>
        <v>11</v>
      </c>
      <c r="B185" s="367" t="str">
        <f>Bildungsgang!B184</f>
        <v>Name</v>
      </c>
      <c r="C185" s="368"/>
      <c r="D185" s="369" t="s">
        <v>13</v>
      </c>
      <c r="E185" s="372"/>
      <c r="F185" s="372"/>
      <c r="G185" s="372"/>
      <c r="H185" s="373"/>
      <c r="I185" s="374" t="s">
        <v>12</v>
      </c>
      <c r="J185" s="377"/>
      <c r="K185" s="378"/>
      <c r="L185" s="378"/>
      <c r="M185" s="378"/>
      <c r="N185" s="378"/>
      <c r="O185" s="378"/>
      <c r="P185" s="378"/>
      <c r="Q185" s="379"/>
      <c r="R185" s="359" t="s">
        <v>14</v>
      </c>
      <c r="S185" s="361" t="s">
        <v>25</v>
      </c>
    </row>
    <row r="186" spans="1:19" ht="33.75" customHeight="1">
      <c r="A186" s="365"/>
      <c r="B186" s="338" t="str">
        <f>Bildungsgang!B185</f>
        <v>Geburtsdatum</v>
      </c>
      <c r="C186" s="339"/>
      <c r="D186" s="370"/>
      <c r="E186" s="346" t="s">
        <v>16</v>
      </c>
      <c r="F186" s="346" t="s">
        <v>17</v>
      </c>
      <c r="G186" s="346" t="s">
        <v>18</v>
      </c>
      <c r="H186" s="336" t="s">
        <v>19</v>
      </c>
      <c r="I186" s="375"/>
      <c r="J186" s="346" t="s">
        <v>26</v>
      </c>
      <c r="K186" s="346" t="s">
        <v>5</v>
      </c>
      <c r="L186" s="346" t="s">
        <v>6</v>
      </c>
      <c r="M186" s="346" t="s">
        <v>7</v>
      </c>
      <c r="N186" s="346" t="s">
        <v>8</v>
      </c>
      <c r="O186" s="346" t="s">
        <v>9</v>
      </c>
      <c r="P186" s="346" t="s">
        <v>10</v>
      </c>
      <c r="Q186" s="336" t="s">
        <v>11</v>
      </c>
      <c r="R186" s="360"/>
      <c r="S186" s="362"/>
    </row>
    <row r="187" spans="1:19" ht="33.75" customHeight="1">
      <c r="A187" s="365"/>
      <c r="B187" s="338" t="str">
        <f>Bildungsgang!B186</f>
        <v>Geburtsort</v>
      </c>
      <c r="C187" s="339"/>
      <c r="D187" s="370"/>
      <c r="E187" s="347"/>
      <c r="F187" s="347"/>
      <c r="G187" s="347"/>
      <c r="H187" s="337"/>
      <c r="I187" s="375"/>
      <c r="J187" s="347"/>
      <c r="K187" s="347"/>
      <c r="L187" s="347"/>
      <c r="M187" s="347"/>
      <c r="N187" s="347"/>
      <c r="O187" s="347"/>
      <c r="P187" s="347"/>
      <c r="Q187" s="337"/>
      <c r="R187" s="360"/>
      <c r="S187" s="362"/>
    </row>
    <row r="188" spans="1:21" ht="23.25" customHeight="1" thickBot="1">
      <c r="A188" s="365"/>
      <c r="B188" s="340" t="str">
        <f>Bildungsgang!B187</f>
        <v>letzter Schulabschluss</v>
      </c>
      <c r="C188" s="341"/>
      <c r="D188" s="370"/>
      <c r="E188" s="138" t="s">
        <v>0</v>
      </c>
      <c r="F188" s="138" t="s">
        <v>1</v>
      </c>
      <c r="G188" s="138" t="s">
        <v>2</v>
      </c>
      <c r="H188" s="139" t="s">
        <v>3</v>
      </c>
      <c r="I188" s="375"/>
      <c r="J188" s="138">
        <v>1</v>
      </c>
      <c r="K188" s="138">
        <v>2</v>
      </c>
      <c r="L188" s="138">
        <v>3</v>
      </c>
      <c r="M188" s="138">
        <v>4</v>
      </c>
      <c r="N188" s="138">
        <v>5</v>
      </c>
      <c r="O188" s="138">
        <v>6</v>
      </c>
      <c r="P188" s="138">
        <v>7</v>
      </c>
      <c r="Q188" s="139">
        <v>8</v>
      </c>
      <c r="R188" s="360"/>
      <c r="S188" s="363"/>
      <c r="U188" s="108"/>
    </row>
    <row r="189" spans="1:23" ht="21.75" customHeight="1" thickBot="1" thickTop="1">
      <c r="A189" s="365"/>
      <c r="B189" s="342" t="s">
        <v>62</v>
      </c>
      <c r="C189" s="343"/>
      <c r="D189" s="370"/>
      <c r="E189" s="110">
        <f>Bildungsgang!E199</f>
        <v>0</v>
      </c>
      <c r="F189" s="110">
        <f>Bildungsgang!F199</f>
        <v>0</v>
      </c>
      <c r="G189" s="110">
        <f>Bildungsgang!G199</f>
        <v>0</v>
      </c>
      <c r="H189" s="110">
        <f>Bildungsgang!H199</f>
        <v>0</v>
      </c>
      <c r="I189" s="375"/>
      <c r="J189" s="110">
        <f>Bildungsgang!J199</f>
        <v>0</v>
      </c>
      <c r="K189" s="110">
        <f>Bildungsgang!K199</f>
        <v>0</v>
      </c>
      <c r="L189" s="110">
        <f>Bildungsgang!L199</f>
        <v>0</v>
      </c>
      <c r="M189" s="110">
        <f>Bildungsgang!M199</f>
        <v>0</v>
      </c>
      <c r="N189" s="110">
        <f>Bildungsgang!N199</f>
        <v>0</v>
      </c>
      <c r="O189" s="110">
        <f>Bildungsgang!O199</f>
        <v>0</v>
      </c>
      <c r="P189" s="110">
        <f>Bildungsgang!P199</f>
        <v>0</v>
      </c>
      <c r="Q189" s="111">
        <f>Bildungsgang!Q199</f>
        <v>0</v>
      </c>
      <c r="R189" s="112">
        <f>Bildungsgang!R199</f>
        <v>0</v>
      </c>
      <c r="S189" s="171" t="str">
        <f>IF(OR(D193&gt;4,I193&gt;4,J193&gt;4,K193&gt;4,N193&gt;4,O193&gt;4,P193&gt;4,R193&gt;4,(COUNTIF(E193:H193,6)+COUNTIF(J193:Q193,6))&gt;1,(COUNTIF(E193:H193,5)+COUNTIF(J193:Q193,5))&gt;2,AND((COUNTIF(E193:H193,6)+COUNTIF(J193:Q193,6))&gt;0,(COUNTIF(E193:H193,5)+COUNTIF(J193:Q193,5))&gt;0)),"Nicht bestanden","Bestanden")</f>
        <v>Bestanden</v>
      </c>
      <c r="T189" s="109"/>
      <c r="U189" s="109"/>
      <c r="V189" s="109"/>
      <c r="W189" s="109"/>
    </row>
    <row r="190" spans="1:19" s="120" customFormat="1" ht="21.75" customHeight="1" thickBot="1" thickTop="1">
      <c r="A190" s="365"/>
      <c r="B190" s="344" t="s">
        <v>63</v>
      </c>
      <c r="C190" s="345"/>
      <c r="D190" s="370"/>
      <c r="E190" s="113"/>
      <c r="F190" s="114"/>
      <c r="G190" s="114"/>
      <c r="H190" s="115"/>
      <c r="I190" s="375"/>
      <c r="J190" s="116"/>
      <c r="K190" s="117"/>
      <c r="L190" s="114"/>
      <c r="M190" s="114"/>
      <c r="N190" s="118"/>
      <c r="O190" s="114"/>
      <c r="P190" s="114"/>
      <c r="Q190" s="115"/>
      <c r="R190" s="119"/>
      <c r="S190" s="348"/>
    </row>
    <row r="191" spans="1:19" s="120" customFormat="1" ht="21.75" customHeight="1" thickBot="1" thickTop="1">
      <c r="A191" s="365"/>
      <c r="B191" s="350" t="s">
        <v>64</v>
      </c>
      <c r="C191" s="351"/>
      <c r="D191" s="370"/>
      <c r="E191" s="121"/>
      <c r="F191" s="122"/>
      <c r="G191" s="122"/>
      <c r="H191" s="123"/>
      <c r="I191" s="375"/>
      <c r="J191" s="113"/>
      <c r="K191" s="114"/>
      <c r="L191" s="114"/>
      <c r="M191" s="114"/>
      <c r="N191" s="114"/>
      <c r="O191" s="114"/>
      <c r="P191" s="114"/>
      <c r="Q191" s="115"/>
      <c r="R191" s="124"/>
      <c r="S191" s="348"/>
    </row>
    <row r="192" spans="1:19" ht="21.75" customHeight="1" thickBot="1" thickTop="1">
      <c r="A192" s="365"/>
      <c r="B192" s="352" t="s">
        <v>65</v>
      </c>
      <c r="C192" s="353"/>
      <c r="D192" s="371"/>
      <c r="E192" s="125"/>
      <c r="F192" s="114"/>
      <c r="G192" s="114"/>
      <c r="H192" s="115"/>
      <c r="I192" s="376"/>
      <c r="J192" s="125"/>
      <c r="K192" s="126"/>
      <c r="L192" s="114"/>
      <c r="M192" s="114"/>
      <c r="N192" s="114"/>
      <c r="O192" s="126"/>
      <c r="P192" s="126"/>
      <c r="Q192" s="115"/>
      <c r="R192" s="119"/>
      <c r="S192" s="348"/>
    </row>
    <row r="193" spans="1:19" ht="30" customHeight="1" thickBot="1" thickTop="1">
      <c r="A193" s="365"/>
      <c r="B193" s="354" t="s">
        <v>20</v>
      </c>
      <c r="C193" s="355"/>
      <c r="D193" s="127">
        <f>ROUND(D194,0)</f>
        <v>0</v>
      </c>
      <c r="E193" s="357">
        <f>ROUND(E189,0)</f>
        <v>0</v>
      </c>
      <c r="F193" s="332">
        <f>F189</f>
        <v>0</v>
      </c>
      <c r="G193" s="332">
        <f>G189</f>
        <v>0</v>
      </c>
      <c r="H193" s="334">
        <f>H189</f>
        <v>0</v>
      </c>
      <c r="I193" s="128">
        <f>IF(ISERROR(ROUND(I194,0)),"-",ROUND(I194,0))</f>
        <v>0</v>
      </c>
      <c r="J193" s="129">
        <f>ROUND(J194,0)</f>
        <v>0</v>
      </c>
      <c r="K193" s="130">
        <f aca="true" t="shared" si="10" ref="K193:R193">ROUND(K194,0)</f>
        <v>0</v>
      </c>
      <c r="L193" s="130">
        <f t="shared" si="10"/>
        <v>0</v>
      </c>
      <c r="M193" s="130">
        <f t="shared" si="10"/>
        <v>0</v>
      </c>
      <c r="N193" s="130">
        <f t="shared" si="10"/>
        <v>0</v>
      </c>
      <c r="O193" s="130">
        <f t="shared" si="10"/>
        <v>0</v>
      </c>
      <c r="P193" s="130">
        <f t="shared" si="10"/>
        <v>0</v>
      </c>
      <c r="Q193" s="131">
        <f t="shared" si="10"/>
        <v>0</v>
      </c>
      <c r="R193" s="132">
        <f t="shared" si="10"/>
        <v>0</v>
      </c>
      <c r="S193" s="348"/>
    </row>
    <row r="194" spans="1:19" ht="21.75" customHeight="1" thickBot="1" thickTop="1">
      <c r="A194" s="366"/>
      <c r="B194" s="356"/>
      <c r="C194" s="355"/>
      <c r="D194" s="133">
        <f>ROUNDDOWN((E193*$E$8+F193*$F$8+G193*$G$8+H193*$H$8)/SUM($E$8:$H$8),1)</f>
        <v>0</v>
      </c>
      <c r="E194" s="358"/>
      <c r="F194" s="333"/>
      <c r="G194" s="333"/>
      <c r="H194" s="335"/>
      <c r="I194" s="134">
        <f>ROUNDDOWN((J194*$J$8+K194*$K$8+L194*$L$8+M194*$M$8+N194*$N$8+O194*$O$8+P194*$P$8+Q194*$Q$8)/SUM($J$8:$Q$8),1)</f>
        <v>0</v>
      </c>
      <c r="J194" s="135">
        <f>ROUNDDOWN((J189*$J$9+J190*$J$10)/($J$9+$J$10),1)</f>
        <v>0</v>
      </c>
      <c r="K194" s="135">
        <f>ROUNDDOWN((K189*$K$9+K190*$K$10+K192*$K$11)/($K$9+$K$10+$K$11),1)</f>
        <v>0</v>
      </c>
      <c r="L194" s="135">
        <f>ROUNDDOWN(L189,1)</f>
        <v>0</v>
      </c>
      <c r="M194" s="135">
        <f>ROUNDDOWN(M189,1)</f>
        <v>0</v>
      </c>
      <c r="N194" s="135">
        <f>ROUNDDOWN((N189*$N$9+N190*$N$10)/($N$9+$N$10),1)</f>
        <v>0</v>
      </c>
      <c r="O194" s="135">
        <f>ROUNDDOWN((O189*$O$9+O192*$O$11)/($O$9+O$11),1)</f>
        <v>0</v>
      </c>
      <c r="P194" s="135">
        <f>ROUNDDOWN((P189*$P$9+P192*$P$11)/($P$9+$P$11),1)</f>
        <v>0</v>
      </c>
      <c r="Q194" s="136">
        <f>ROUNDDOWN(Q189,1)</f>
        <v>0</v>
      </c>
      <c r="R194" s="137">
        <f>ROUNDDOWN((R189*R179+R191*R182)/($R$9+$R$12),1)</f>
        <v>0</v>
      </c>
      <c r="S194" s="349"/>
    </row>
    <row r="195" ht="15.75" hidden="1" thickTop="1"/>
    <row r="196" ht="15" hidden="1"/>
    <row r="197" ht="15" hidden="1"/>
    <row r="198" ht="15" hidden="1"/>
    <row r="199" ht="15" hidden="1"/>
    <row r="200" ht="27" customHeight="1" hidden="1"/>
    <row r="201" ht="24" customHeight="1" thickBot="1" thickTop="1"/>
    <row r="202" spans="1:19" ht="27" customHeight="1" thickTop="1">
      <c r="A202" s="364">
        <f>Bildungsgang!A201</f>
        <v>12</v>
      </c>
      <c r="B202" s="367" t="str">
        <f>Bildungsgang!B201</f>
        <v>Name</v>
      </c>
      <c r="C202" s="368"/>
      <c r="D202" s="369" t="s">
        <v>13</v>
      </c>
      <c r="E202" s="372"/>
      <c r="F202" s="372"/>
      <c r="G202" s="372"/>
      <c r="H202" s="373"/>
      <c r="I202" s="374" t="s">
        <v>12</v>
      </c>
      <c r="J202" s="377"/>
      <c r="K202" s="378"/>
      <c r="L202" s="378"/>
      <c r="M202" s="378"/>
      <c r="N202" s="378"/>
      <c r="O202" s="378"/>
      <c r="P202" s="378"/>
      <c r="Q202" s="379"/>
      <c r="R202" s="359" t="s">
        <v>14</v>
      </c>
      <c r="S202" s="361" t="s">
        <v>25</v>
      </c>
    </row>
    <row r="203" spans="1:19" ht="33.75" customHeight="1">
      <c r="A203" s="365"/>
      <c r="B203" s="338" t="str">
        <f>Bildungsgang!B202</f>
        <v>Geburtsdatum</v>
      </c>
      <c r="C203" s="339"/>
      <c r="D203" s="370"/>
      <c r="E203" s="346" t="s">
        <v>16</v>
      </c>
      <c r="F203" s="346" t="s">
        <v>17</v>
      </c>
      <c r="G203" s="346" t="s">
        <v>18</v>
      </c>
      <c r="H203" s="336" t="s">
        <v>19</v>
      </c>
      <c r="I203" s="375"/>
      <c r="J203" s="346" t="s">
        <v>26</v>
      </c>
      <c r="K203" s="346" t="s">
        <v>5</v>
      </c>
      <c r="L203" s="346" t="s">
        <v>6</v>
      </c>
      <c r="M203" s="346" t="s">
        <v>7</v>
      </c>
      <c r="N203" s="346" t="s">
        <v>8</v>
      </c>
      <c r="O203" s="346" t="s">
        <v>9</v>
      </c>
      <c r="P203" s="346" t="s">
        <v>10</v>
      </c>
      <c r="Q203" s="336" t="s">
        <v>11</v>
      </c>
      <c r="R203" s="360"/>
      <c r="S203" s="362"/>
    </row>
    <row r="204" spans="1:19" ht="33.75" customHeight="1">
      <c r="A204" s="365"/>
      <c r="B204" s="338" t="str">
        <f>Bildungsgang!B203</f>
        <v>Geburtsort</v>
      </c>
      <c r="C204" s="339"/>
      <c r="D204" s="370"/>
      <c r="E204" s="347"/>
      <c r="F204" s="347"/>
      <c r="G204" s="347"/>
      <c r="H204" s="337"/>
      <c r="I204" s="375"/>
      <c r="J204" s="347"/>
      <c r="K204" s="347"/>
      <c r="L204" s="347"/>
      <c r="M204" s="347"/>
      <c r="N204" s="347"/>
      <c r="O204" s="347"/>
      <c r="P204" s="347"/>
      <c r="Q204" s="337"/>
      <c r="R204" s="360"/>
      <c r="S204" s="362"/>
    </row>
    <row r="205" spans="1:21" ht="23.25" customHeight="1" thickBot="1">
      <c r="A205" s="365"/>
      <c r="B205" s="340" t="str">
        <f>Bildungsgang!B204</f>
        <v>letzter Schulabschluss</v>
      </c>
      <c r="C205" s="341"/>
      <c r="D205" s="370"/>
      <c r="E205" s="138" t="s">
        <v>0</v>
      </c>
      <c r="F205" s="138" t="s">
        <v>1</v>
      </c>
      <c r="G205" s="138" t="s">
        <v>2</v>
      </c>
      <c r="H205" s="139" t="s">
        <v>3</v>
      </c>
      <c r="I205" s="375"/>
      <c r="J205" s="138">
        <v>1</v>
      </c>
      <c r="K205" s="138">
        <v>2</v>
      </c>
      <c r="L205" s="138">
        <v>3</v>
      </c>
      <c r="M205" s="138">
        <v>4</v>
      </c>
      <c r="N205" s="138">
        <v>5</v>
      </c>
      <c r="O205" s="138">
        <v>6</v>
      </c>
      <c r="P205" s="138">
        <v>7</v>
      </c>
      <c r="Q205" s="139">
        <v>8</v>
      </c>
      <c r="R205" s="360"/>
      <c r="S205" s="363"/>
      <c r="U205" s="108"/>
    </row>
    <row r="206" spans="1:23" ht="21.75" customHeight="1" thickBot="1" thickTop="1">
      <c r="A206" s="365"/>
      <c r="B206" s="342" t="s">
        <v>62</v>
      </c>
      <c r="C206" s="343"/>
      <c r="D206" s="370"/>
      <c r="E206" s="110">
        <f>Bildungsgang!E216</f>
        <v>0</v>
      </c>
      <c r="F206" s="110">
        <f>Bildungsgang!F216</f>
        <v>0</v>
      </c>
      <c r="G206" s="110">
        <f>Bildungsgang!G216</f>
        <v>0</v>
      </c>
      <c r="H206" s="110">
        <f>Bildungsgang!H216</f>
        <v>0</v>
      </c>
      <c r="I206" s="375"/>
      <c r="J206" s="110">
        <f>Bildungsgang!J216</f>
        <v>0</v>
      </c>
      <c r="K206" s="110">
        <f>Bildungsgang!K216</f>
        <v>0</v>
      </c>
      <c r="L206" s="110">
        <f>Bildungsgang!L216</f>
        <v>0</v>
      </c>
      <c r="M206" s="110">
        <f>Bildungsgang!M216</f>
        <v>0</v>
      </c>
      <c r="N206" s="110">
        <f>Bildungsgang!N216</f>
        <v>0</v>
      </c>
      <c r="O206" s="110">
        <f>Bildungsgang!O216</f>
        <v>0</v>
      </c>
      <c r="P206" s="110">
        <f>Bildungsgang!P216</f>
        <v>0</v>
      </c>
      <c r="Q206" s="111">
        <f>Bildungsgang!Q216</f>
        <v>0</v>
      </c>
      <c r="R206" s="112">
        <f>Bildungsgang!R216</f>
        <v>0</v>
      </c>
      <c r="S206" s="171" t="str">
        <f>IF(OR(D210&gt;4,I210&gt;4,J210&gt;4,K210&gt;4,N210&gt;4,O210&gt;4,P210&gt;4,R210&gt;4,(COUNTIF(E210:H210,6)+COUNTIF(J210:Q210,6))&gt;1,(COUNTIF(E210:H210,5)+COUNTIF(J210:Q210,5))&gt;2,AND((COUNTIF(E210:H210,6)+COUNTIF(J210:Q210,6))&gt;0,(COUNTIF(E210:H210,5)+COUNTIF(J210:Q210,5))&gt;0)),"Nicht bestanden","Bestanden")</f>
        <v>Bestanden</v>
      </c>
      <c r="T206" s="109"/>
      <c r="U206" s="109"/>
      <c r="V206" s="109"/>
      <c r="W206" s="109"/>
    </row>
    <row r="207" spans="1:19" s="120" customFormat="1" ht="21.75" customHeight="1" thickBot="1" thickTop="1">
      <c r="A207" s="365"/>
      <c r="B207" s="344" t="s">
        <v>63</v>
      </c>
      <c r="C207" s="345"/>
      <c r="D207" s="370"/>
      <c r="E207" s="113"/>
      <c r="F207" s="114"/>
      <c r="G207" s="114"/>
      <c r="H207" s="115"/>
      <c r="I207" s="375"/>
      <c r="J207" s="116"/>
      <c r="K207" s="117"/>
      <c r="L207" s="114"/>
      <c r="M207" s="114"/>
      <c r="N207" s="118"/>
      <c r="O207" s="114"/>
      <c r="P207" s="114"/>
      <c r="Q207" s="115"/>
      <c r="R207" s="119"/>
      <c r="S207" s="348"/>
    </row>
    <row r="208" spans="1:19" s="120" customFormat="1" ht="21.75" customHeight="1" thickBot="1" thickTop="1">
      <c r="A208" s="365"/>
      <c r="B208" s="350" t="s">
        <v>64</v>
      </c>
      <c r="C208" s="351"/>
      <c r="D208" s="370"/>
      <c r="E208" s="121"/>
      <c r="F208" s="122"/>
      <c r="G208" s="122"/>
      <c r="H208" s="123"/>
      <c r="I208" s="375"/>
      <c r="J208" s="113"/>
      <c r="K208" s="114"/>
      <c r="L208" s="114"/>
      <c r="M208" s="114"/>
      <c r="N208" s="114"/>
      <c r="O208" s="114"/>
      <c r="P208" s="114"/>
      <c r="Q208" s="115"/>
      <c r="R208" s="124"/>
      <c r="S208" s="348"/>
    </row>
    <row r="209" spans="1:19" ht="21.75" customHeight="1" thickBot="1" thickTop="1">
      <c r="A209" s="365"/>
      <c r="B209" s="352" t="s">
        <v>65</v>
      </c>
      <c r="C209" s="353"/>
      <c r="D209" s="371"/>
      <c r="E209" s="125"/>
      <c r="F209" s="114"/>
      <c r="G209" s="114"/>
      <c r="H209" s="115"/>
      <c r="I209" s="376"/>
      <c r="J209" s="125"/>
      <c r="K209" s="126"/>
      <c r="L209" s="114"/>
      <c r="M209" s="114"/>
      <c r="N209" s="114"/>
      <c r="O209" s="126"/>
      <c r="P209" s="126"/>
      <c r="Q209" s="115"/>
      <c r="R209" s="119"/>
      <c r="S209" s="348"/>
    </row>
    <row r="210" spans="1:19" ht="30" customHeight="1" thickBot="1" thickTop="1">
      <c r="A210" s="365"/>
      <c r="B210" s="354" t="s">
        <v>20</v>
      </c>
      <c r="C210" s="355"/>
      <c r="D210" s="127">
        <f>ROUND(D211,0)</f>
        <v>0</v>
      </c>
      <c r="E210" s="357">
        <f>ROUND(E206,0)</f>
        <v>0</v>
      </c>
      <c r="F210" s="332">
        <f>F206</f>
        <v>0</v>
      </c>
      <c r="G210" s="332">
        <f>G206</f>
        <v>0</v>
      </c>
      <c r="H210" s="334">
        <f>H206</f>
        <v>0</v>
      </c>
      <c r="I210" s="128">
        <f>IF(ISERROR(ROUND(I211,0)),"-",ROUND(I211,0))</f>
        <v>0</v>
      </c>
      <c r="J210" s="129">
        <f>ROUND(J211,0)</f>
        <v>0</v>
      </c>
      <c r="K210" s="130">
        <f aca="true" t="shared" si="11" ref="K210:R210">ROUND(K211,0)</f>
        <v>0</v>
      </c>
      <c r="L210" s="130">
        <f t="shared" si="11"/>
        <v>0</v>
      </c>
      <c r="M210" s="130">
        <f t="shared" si="11"/>
        <v>0</v>
      </c>
      <c r="N210" s="130">
        <f t="shared" si="11"/>
        <v>0</v>
      </c>
      <c r="O210" s="130">
        <f t="shared" si="11"/>
        <v>0</v>
      </c>
      <c r="P210" s="130">
        <f t="shared" si="11"/>
        <v>0</v>
      </c>
      <c r="Q210" s="131">
        <f t="shared" si="11"/>
        <v>0</v>
      </c>
      <c r="R210" s="132">
        <f t="shared" si="11"/>
        <v>0</v>
      </c>
      <c r="S210" s="348"/>
    </row>
    <row r="211" spans="1:19" ht="21.75" customHeight="1" thickBot="1" thickTop="1">
      <c r="A211" s="366"/>
      <c r="B211" s="356"/>
      <c r="C211" s="355"/>
      <c r="D211" s="133">
        <f>ROUNDDOWN((E210*$E$8+F210*$F$8+G210*$G$8+H210*$H$8)/SUM($E$8:$H$8),1)</f>
        <v>0</v>
      </c>
      <c r="E211" s="358"/>
      <c r="F211" s="333"/>
      <c r="G211" s="333"/>
      <c r="H211" s="335"/>
      <c r="I211" s="134">
        <f>ROUNDDOWN((J211*$J$8+K211*$K$8+L211*$L$8+M211*$M$8+N211*$N$8+O211*$O$8+P211*$P$8+Q211*$Q$8)/SUM($J$8:$Q$8),1)</f>
        <v>0</v>
      </c>
      <c r="J211" s="135">
        <f>ROUNDDOWN((J206*$J$9+J207*$J$10)/($J$9+$J$10),1)</f>
        <v>0</v>
      </c>
      <c r="K211" s="135">
        <f>ROUNDDOWN((K206*$K$9+K207*$K$10+K209*$K$11)/($K$9+$K$10+$K$11),1)</f>
        <v>0</v>
      </c>
      <c r="L211" s="135">
        <f>ROUNDDOWN(L206,1)</f>
        <v>0</v>
      </c>
      <c r="M211" s="135">
        <f>ROUNDDOWN(M206,1)</f>
        <v>0</v>
      </c>
      <c r="N211" s="135">
        <f>ROUNDDOWN((N206*$N$9+N207*$N$10)/($N$9+$N$10),1)</f>
        <v>0</v>
      </c>
      <c r="O211" s="135">
        <f>ROUNDDOWN((O206*$O$9+O209*$O$11)/($O$9+O$11),1)</f>
        <v>0</v>
      </c>
      <c r="P211" s="135">
        <f>ROUNDDOWN((P206*$P$9+P209*$P$11)/($P$9+$P$11),1)</f>
        <v>0</v>
      </c>
      <c r="Q211" s="136">
        <f>ROUNDDOWN(Q206,1)</f>
        <v>0</v>
      </c>
      <c r="R211" s="137">
        <f>ROUNDDOWN((R206*R196+R208*R199)/($R$9+$R$12),1)</f>
        <v>0</v>
      </c>
      <c r="S211" s="349"/>
    </row>
    <row r="212" ht="18" customHeight="1" hidden="1" thickTop="1"/>
    <row r="213" ht="15" hidden="1"/>
    <row r="214" ht="15" hidden="1"/>
    <row r="215" ht="15" hidden="1"/>
    <row r="216" ht="15" hidden="1"/>
    <row r="217" ht="15" hidden="1"/>
    <row r="218" ht="24" customHeight="1" thickBot="1" thickTop="1"/>
    <row r="219" spans="1:19" ht="27" customHeight="1" thickTop="1">
      <c r="A219" s="364">
        <f>Bildungsgang!A218</f>
        <v>13</v>
      </c>
      <c r="B219" s="367" t="str">
        <f>Bildungsgang!B218</f>
        <v>Name</v>
      </c>
      <c r="C219" s="368"/>
      <c r="D219" s="369" t="s">
        <v>13</v>
      </c>
      <c r="E219" s="372"/>
      <c r="F219" s="372"/>
      <c r="G219" s="372"/>
      <c r="H219" s="373"/>
      <c r="I219" s="374" t="s">
        <v>12</v>
      </c>
      <c r="J219" s="377"/>
      <c r="K219" s="378"/>
      <c r="L219" s="378"/>
      <c r="M219" s="378"/>
      <c r="N219" s="378"/>
      <c r="O219" s="378"/>
      <c r="P219" s="378"/>
      <c r="Q219" s="379"/>
      <c r="R219" s="359" t="s">
        <v>14</v>
      </c>
      <c r="S219" s="361" t="s">
        <v>25</v>
      </c>
    </row>
    <row r="220" spans="1:19" ht="33.75" customHeight="1">
      <c r="A220" s="365"/>
      <c r="B220" s="338" t="str">
        <f>Bildungsgang!B219</f>
        <v>Geburtsdatum</v>
      </c>
      <c r="C220" s="339"/>
      <c r="D220" s="370"/>
      <c r="E220" s="346" t="s">
        <v>16</v>
      </c>
      <c r="F220" s="346" t="s">
        <v>17</v>
      </c>
      <c r="G220" s="346" t="s">
        <v>18</v>
      </c>
      <c r="H220" s="336" t="s">
        <v>19</v>
      </c>
      <c r="I220" s="375"/>
      <c r="J220" s="346" t="s">
        <v>26</v>
      </c>
      <c r="K220" s="346" t="s">
        <v>5</v>
      </c>
      <c r="L220" s="346" t="s">
        <v>6</v>
      </c>
      <c r="M220" s="346" t="s">
        <v>7</v>
      </c>
      <c r="N220" s="346" t="s">
        <v>8</v>
      </c>
      <c r="O220" s="346" t="s">
        <v>9</v>
      </c>
      <c r="P220" s="346" t="s">
        <v>10</v>
      </c>
      <c r="Q220" s="336" t="s">
        <v>11</v>
      </c>
      <c r="R220" s="360"/>
      <c r="S220" s="362"/>
    </row>
    <row r="221" spans="1:19" ht="33.75" customHeight="1">
      <c r="A221" s="365"/>
      <c r="B221" s="338" t="str">
        <f>Bildungsgang!B220</f>
        <v>Geburtsort</v>
      </c>
      <c r="C221" s="339"/>
      <c r="D221" s="370"/>
      <c r="E221" s="347"/>
      <c r="F221" s="347"/>
      <c r="G221" s="347"/>
      <c r="H221" s="337"/>
      <c r="I221" s="375"/>
      <c r="J221" s="347"/>
      <c r="K221" s="347"/>
      <c r="L221" s="347"/>
      <c r="M221" s="347"/>
      <c r="N221" s="347"/>
      <c r="O221" s="347"/>
      <c r="P221" s="347"/>
      <c r="Q221" s="337"/>
      <c r="R221" s="360"/>
      <c r="S221" s="362"/>
    </row>
    <row r="222" spans="1:21" ht="23.25" customHeight="1" thickBot="1">
      <c r="A222" s="365"/>
      <c r="B222" s="340" t="str">
        <f>Bildungsgang!B221</f>
        <v>letzter Schulabschluss</v>
      </c>
      <c r="C222" s="341"/>
      <c r="D222" s="370"/>
      <c r="E222" s="138" t="s">
        <v>0</v>
      </c>
      <c r="F222" s="138" t="s">
        <v>1</v>
      </c>
      <c r="G222" s="138" t="s">
        <v>2</v>
      </c>
      <c r="H222" s="139" t="s">
        <v>3</v>
      </c>
      <c r="I222" s="375"/>
      <c r="J222" s="138">
        <v>1</v>
      </c>
      <c r="K222" s="138">
        <v>2</v>
      </c>
      <c r="L222" s="138">
        <v>3</v>
      </c>
      <c r="M222" s="138">
        <v>4</v>
      </c>
      <c r="N222" s="138">
        <v>5</v>
      </c>
      <c r="O222" s="138">
        <v>6</v>
      </c>
      <c r="P222" s="138">
        <v>7</v>
      </c>
      <c r="Q222" s="139">
        <v>8</v>
      </c>
      <c r="R222" s="360"/>
      <c r="S222" s="363"/>
      <c r="U222" s="108"/>
    </row>
    <row r="223" spans="1:23" ht="21.75" customHeight="1" thickBot="1" thickTop="1">
      <c r="A223" s="365"/>
      <c r="B223" s="342" t="s">
        <v>62</v>
      </c>
      <c r="C223" s="343"/>
      <c r="D223" s="370"/>
      <c r="E223" s="110">
        <f>Bildungsgang!E233</f>
        <v>0</v>
      </c>
      <c r="F223" s="110">
        <f>Bildungsgang!F233</f>
        <v>0</v>
      </c>
      <c r="G223" s="110">
        <f>Bildungsgang!G233</f>
        <v>0</v>
      </c>
      <c r="H223" s="110">
        <f>Bildungsgang!H233</f>
        <v>0</v>
      </c>
      <c r="I223" s="375"/>
      <c r="J223" s="110">
        <f>Bildungsgang!J233</f>
        <v>0</v>
      </c>
      <c r="K223" s="110">
        <f>Bildungsgang!K233</f>
        <v>0</v>
      </c>
      <c r="L223" s="110">
        <f>Bildungsgang!L233</f>
        <v>0</v>
      </c>
      <c r="M223" s="110">
        <f>Bildungsgang!M233</f>
        <v>0</v>
      </c>
      <c r="N223" s="110">
        <f>Bildungsgang!N233</f>
        <v>0</v>
      </c>
      <c r="O223" s="110">
        <f>Bildungsgang!O233</f>
        <v>0</v>
      </c>
      <c r="P223" s="110">
        <f>Bildungsgang!P233</f>
        <v>0</v>
      </c>
      <c r="Q223" s="111">
        <f>Bildungsgang!Q233</f>
        <v>0</v>
      </c>
      <c r="R223" s="112">
        <f>Bildungsgang!R233</f>
        <v>0</v>
      </c>
      <c r="S223" s="171" t="str">
        <f>IF(OR(D227&gt;4,I227&gt;4,J227&gt;4,K227&gt;4,N227&gt;4,O227&gt;4,P227&gt;4,R227&gt;4,(COUNTIF(E227:H227,6)+COUNTIF(J227:Q227,6))&gt;1,(COUNTIF(E227:H227,5)+COUNTIF(J227:Q227,5))&gt;2,AND((COUNTIF(E227:H227,6)+COUNTIF(J227:Q227,6))&gt;0,(COUNTIF(E227:H227,5)+COUNTIF(J227:Q227,5))&gt;0)),"Nicht bestanden","Bestanden")</f>
        <v>Bestanden</v>
      </c>
      <c r="T223" s="109"/>
      <c r="U223" s="109"/>
      <c r="V223" s="109"/>
      <c r="W223" s="109"/>
    </row>
    <row r="224" spans="1:19" s="120" customFormat="1" ht="21.75" customHeight="1" thickBot="1" thickTop="1">
      <c r="A224" s="365"/>
      <c r="B224" s="344" t="s">
        <v>63</v>
      </c>
      <c r="C224" s="345"/>
      <c r="D224" s="370"/>
      <c r="E224" s="113"/>
      <c r="F224" s="114"/>
      <c r="G224" s="114"/>
      <c r="H224" s="115"/>
      <c r="I224" s="375"/>
      <c r="J224" s="116"/>
      <c r="K224" s="117"/>
      <c r="L224" s="114"/>
      <c r="M224" s="114"/>
      <c r="N224" s="118"/>
      <c r="O224" s="114"/>
      <c r="P224" s="114"/>
      <c r="Q224" s="115"/>
      <c r="R224" s="119"/>
      <c r="S224" s="348"/>
    </row>
    <row r="225" spans="1:19" s="120" customFormat="1" ht="21.75" customHeight="1" thickBot="1" thickTop="1">
      <c r="A225" s="365"/>
      <c r="B225" s="350" t="s">
        <v>64</v>
      </c>
      <c r="C225" s="351"/>
      <c r="D225" s="370"/>
      <c r="E225" s="121"/>
      <c r="F225" s="122"/>
      <c r="G225" s="122"/>
      <c r="H225" s="123"/>
      <c r="I225" s="375"/>
      <c r="J225" s="113"/>
      <c r="K225" s="114"/>
      <c r="L225" s="114"/>
      <c r="M225" s="114"/>
      <c r="N225" s="114"/>
      <c r="O225" s="114"/>
      <c r="P225" s="114"/>
      <c r="Q225" s="115"/>
      <c r="R225" s="124"/>
      <c r="S225" s="348"/>
    </row>
    <row r="226" spans="1:19" ht="21.75" customHeight="1" thickBot="1" thickTop="1">
      <c r="A226" s="365"/>
      <c r="B226" s="352" t="s">
        <v>65</v>
      </c>
      <c r="C226" s="353"/>
      <c r="D226" s="371"/>
      <c r="E226" s="125"/>
      <c r="F226" s="114"/>
      <c r="G226" s="114"/>
      <c r="H226" s="115"/>
      <c r="I226" s="376"/>
      <c r="J226" s="125"/>
      <c r="K226" s="126"/>
      <c r="L226" s="114"/>
      <c r="M226" s="114"/>
      <c r="N226" s="114"/>
      <c r="O226" s="126"/>
      <c r="P226" s="126"/>
      <c r="Q226" s="115"/>
      <c r="R226" s="119"/>
      <c r="S226" s="348"/>
    </row>
    <row r="227" spans="1:19" ht="30" customHeight="1" thickBot="1" thickTop="1">
      <c r="A227" s="365"/>
      <c r="B227" s="354" t="s">
        <v>20</v>
      </c>
      <c r="C227" s="355"/>
      <c r="D227" s="127">
        <f>ROUND(D228,0)</f>
        <v>0</v>
      </c>
      <c r="E227" s="357">
        <f>ROUND(E223,0)</f>
        <v>0</v>
      </c>
      <c r="F227" s="332">
        <f>F223</f>
        <v>0</v>
      </c>
      <c r="G227" s="332">
        <f>G223</f>
        <v>0</v>
      </c>
      <c r="H227" s="334">
        <f>H223</f>
        <v>0</v>
      </c>
      <c r="I227" s="128">
        <f>IF(ISERROR(ROUND(I228,0)),"-",ROUND(I228,0))</f>
        <v>0</v>
      </c>
      <c r="J227" s="129">
        <f>ROUND(J228,0)</f>
        <v>0</v>
      </c>
      <c r="K227" s="130">
        <f aca="true" t="shared" si="12" ref="K227:R227">ROUND(K228,0)</f>
        <v>0</v>
      </c>
      <c r="L227" s="130">
        <f t="shared" si="12"/>
        <v>0</v>
      </c>
      <c r="M227" s="130">
        <f t="shared" si="12"/>
        <v>0</v>
      </c>
      <c r="N227" s="130">
        <f t="shared" si="12"/>
        <v>0</v>
      </c>
      <c r="O227" s="130">
        <f t="shared" si="12"/>
        <v>0</v>
      </c>
      <c r="P227" s="130">
        <f t="shared" si="12"/>
        <v>0</v>
      </c>
      <c r="Q227" s="131">
        <f t="shared" si="12"/>
        <v>0</v>
      </c>
      <c r="R227" s="132">
        <f t="shared" si="12"/>
        <v>0</v>
      </c>
      <c r="S227" s="348"/>
    </row>
    <row r="228" spans="1:19" ht="21.75" customHeight="1" thickBot="1" thickTop="1">
      <c r="A228" s="366"/>
      <c r="B228" s="356"/>
      <c r="C228" s="355"/>
      <c r="D228" s="133">
        <f>ROUNDDOWN((E227*$E$8+F227*$F$8+G227*$G$8+H227*$H$8)/SUM($E$8:$H$8),1)</f>
        <v>0</v>
      </c>
      <c r="E228" s="358"/>
      <c r="F228" s="333"/>
      <c r="G228" s="333"/>
      <c r="H228" s="335"/>
      <c r="I228" s="134">
        <f>ROUNDDOWN((J228*$J$8+K228*$K$8+L228*$L$8+M228*$M$8+N228*$N$8+O228*$O$8+P228*$P$8+Q228*$Q$8)/SUM($J$8:$Q$8),1)</f>
        <v>0</v>
      </c>
      <c r="J228" s="135">
        <f>ROUNDDOWN((J223*$J$9+J224*$J$10)/($J$9+$J$10),1)</f>
        <v>0</v>
      </c>
      <c r="K228" s="135">
        <f>ROUNDDOWN((K223*$K$9+K224*$K$10+K226*$K$11)/($K$9+$K$10+$K$11),1)</f>
        <v>0</v>
      </c>
      <c r="L228" s="135">
        <f>ROUNDDOWN(L223,1)</f>
        <v>0</v>
      </c>
      <c r="M228" s="135">
        <f>ROUNDDOWN(M223,1)</f>
        <v>0</v>
      </c>
      <c r="N228" s="135">
        <f>ROUNDDOWN((N223*$N$9+N224*$N$10)/($N$9+$N$10),1)</f>
        <v>0</v>
      </c>
      <c r="O228" s="135">
        <f>ROUNDDOWN((O223*$O$9+O226*$O$11)/($O$9+O$11),1)</f>
        <v>0</v>
      </c>
      <c r="P228" s="135">
        <f>ROUNDDOWN((P223*$P$9+P226*$P$11)/($P$9+$P$11),1)</f>
        <v>0</v>
      </c>
      <c r="Q228" s="136">
        <f>ROUNDDOWN(Q223,1)</f>
        <v>0</v>
      </c>
      <c r="R228" s="137">
        <f>ROUNDDOWN((R223*R213+R225*R216)/($R$9+$R$12),1)</f>
        <v>0</v>
      </c>
      <c r="S228" s="349"/>
    </row>
    <row r="229" ht="30" customHeight="1" hidden="1" thickTop="1"/>
    <row r="230" ht="18" customHeight="1" hidden="1"/>
    <row r="231" ht="15" hidden="1"/>
    <row r="232" ht="15" hidden="1"/>
    <row r="233" ht="15" hidden="1"/>
    <row r="234" ht="15" hidden="1"/>
    <row r="235" ht="23.25" customHeight="1" thickBot="1" thickTop="1"/>
    <row r="236" spans="1:19" ht="27" customHeight="1" thickTop="1">
      <c r="A236" s="364">
        <f>Bildungsgang!A235</f>
        <v>14</v>
      </c>
      <c r="B236" s="367" t="str">
        <f>Bildungsgang!B235</f>
        <v>Name</v>
      </c>
      <c r="C236" s="368"/>
      <c r="D236" s="369" t="s">
        <v>13</v>
      </c>
      <c r="E236" s="372"/>
      <c r="F236" s="372"/>
      <c r="G236" s="372"/>
      <c r="H236" s="373"/>
      <c r="I236" s="374" t="s">
        <v>12</v>
      </c>
      <c r="J236" s="377"/>
      <c r="K236" s="378"/>
      <c r="L236" s="378"/>
      <c r="M236" s="378"/>
      <c r="N236" s="378"/>
      <c r="O236" s="378"/>
      <c r="P236" s="378"/>
      <c r="Q236" s="379"/>
      <c r="R236" s="359" t="s">
        <v>14</v>
      </c>
      <c r="S236" s="361" t="s">
        <v>25</v>
      </c>
    </row>
    <row r="237" spans="1:19" ht="33.75" customHeight="1">
      <c r="A237" s="365"/>
      <c r="B237" s="338" t="str">
        <f>Bildungsgang!B236</f>
        <v>Geburtsdatum</v>
      </c>
      <c r="C237" s="339"/>
      <c r="D237" s="370"/>
      <c r="E237" s="346" t="s">
        <v>16</v>
      </c>
      <c r="F237" s="346" t="s">
        <v>17</v>
      </c>
      <c r="G237" s="346" t="s">
        <v>18</v>
      </c>
      <c r="H237" s="336" t="s">
        <v>19</v>
      </c>
      <c r="I237" s="375"/>
      <c r="J237" s="346" t="s">
        <v>26</v>
      </c>
      <c r="K237" s="346" t="s">
        <v>5</v>
      </c>
      <c r="L237" s="346" t="s">
        <v>6</v>
      </c>
      <c r="M237" s="346" t="s">
        <v>7</v>
      </c>
      <c r="N237" s="346" t="s">
        <v>8</v>
      </c>
      <c r="O237" s="346" t="s">
        <v>9</v>
      </c>
      <c r="P237" s="346" t="s">
        <v>10</v>
      </c>
      <c r="Q237" s="336" t="s">
        <v>11</v>
      </c>
      <c r="R237" s="360"/>
      <c r="S237" s="362"/>
    </row>
    <row r="238" spans="1:19" ht="33.75" customHeight="1">
      <c r="A238" s="365"/>
      <c r="B238" s="338" t="str">
        <f>Bildungsgang!B237</f>
        <v>Geburtsort</v>
      </c>
      <c r="C238" s="339"/>
      <c r="D238" s="370"/>
      <c r="E238" s="347"/>
      <c r="F238" s="347"/>
      <c r="G238" s="347"/>
      <c r="H238" s="337"/>
      <c r="I238" s="375"/>
      <c r="J238" s="347"/>
      <c r="K238" s="347"/>
      <c r="L238" s="347"/>
      <c r="M238" s="347"/>
      <c r="N238" s="347"/>
      <c r="O238" s="347"/>
      <c r="P238" s="347"/>
      <c r="Q238" s="337"/>
      <c r="R238" s="360"/>
      <c r="S238" s="362"/>
    </row>
    <row r="239" spans="1:21" ht="23.25" customHeight="1" thickBot="1">
      <c r="A239" s="365"/>
      <c r="B239" s="340" t="str">
        <f>Bildungsgang!B238</f>
        <v>letzter Schulabschluss</v>
      </c>
      <c r="C239" s="341"/>
      <c r="D239" s="370"/>
      <c r="E239" s="138" t="s">
        <v>0</v>
      </c>
      <c r="F239" s="138" t="s">
        <v>1</v>
      </c>
      <c r="G239" s="138" t="s">
        <v>2</v>
      </c>
      <c r="H239" s="139" t="s">
        <v>3</v>
      </c>
      <c r="I239" s="375"/>
      <c r="J239" s="138">
        <v>1</v>
      </c>
      <c r="K239" s="138">
        <v>2</v>
      </c>
      <c r="L239" s="138">
        <v>3</v>
      </c>
      <c r="M239" s="138">
        <v>4</v>
      </c>
      <c r="N239" s="138">
        <v>5</v>
      </c>
      <c r="O239" s="138">
        <v>6</v>
      </c>
      <c r="P239" s="138">
        <v>7</v>
      </c>
      <c r="Q239" s="139">
        <v>8</v>
      </c>
      <c r="R239" s="360"/>
      <c r="S239" s="363"/>
      <c r="U239" s="108"/>
    </row>
    <row r="240" spans="1:23" ht="21.75" customHeight="1" thickBot="1" thickTop="1">
      <c r="A240" s="365"/>
      <c r="B240" s="342" t="s">
        <v>62</v>
      </c>
      <c r="C240" s="343"/>
      <c r="D240" s="370"/>
      <c r="E240" s="110">
        <f>Bildungsgang!E250</f>
        <v>0</v>
      </c>
      <c r="F240" s="110">
        <f>Bildungsgang!F250</f>
        <v>0</v>
      </c>
      <c r="G240" s="110">
        <f>Bildungsgang!G250</f>
        <v>0</v>
      </c>
      <c r="H240" s="110">
        <f>Bildungsgang!H250</f>
        <v>0</v>
      </c>
      <c r="I240" s="375"/>
      <c r="J240" s="110">
        <f>Bildungsgang!J250</f>
        <v>0</v>
      </c>
      <c r="K240" s="110">
        <f>Bildungsgang!K250</f>
        <v>0</v>
      </c>
      <c r="L240" s="110">
        <f>Bildungsgang!L250</f>
        <v>0</v>
      </c>
      <c r="M240" s="110">
        <f>Bildungsgang!M250</f>
        <v>0</v>
      </c>
      <c r="N240" s="110">
        <f>Bildungsgang!N250</f>
        <v>0</v>
      </c>
      <c r="O240" s="110">
        <f>Bildungsgang!O250</f>
        <v>0</v>
      </c>
      <c r="P240" s="110">
        <f>Bildungsgang!P250</f>
        <v>0</v>
      </c>
      <c r="Q240" s="111">
        <f>Bildungsgang!Q250</f>
        <v>0</v>
      </c>
      <c r="R240" s="112">
        <f>Bildungsgang!R250</f>
        <v>0</v>
      </c>
      <c r="S240" s="171" t="str">
        <f>IF(OR(D244&gt;4,I244&gt;4,J244&gt;4,K244&gt;4,N244&gt;4,O244&gt;4,P244&gt;4,R244&gt;4,(COUNTIF(E244:H244,6)+COUNTIF(J244:Q244,6))&gt;1,(COUNTIF(E244:H244,5)+COUNTIF(J244:Q244,5))&gt;2,AND((COUNTIF(E244:H244,6)+COUNTIF(J244:Q244,6))&gt;0,(COUNTIF(E244:H244,5)+COUNTIF(J244:Q244,5))&gt;0)),"Nicht bestanden","Bestanden")</f>
        <v>Bestanden</v>
      </c>
      <c r="T240" s="109"/>
      <c r="U240" s="109"/>
      <c r="V240" s="109"/>
      <c r="W240" s="109"/>
    </row>
    <row r="241" spans="1:19" s="120" customFormat="1" ht="21.75" customHeight="1" thickBot="1" thickTop="1">
      <c r="A241" s="365"/>
      <c r="B241" s="344" t="s">
        <v>63</v>
      </c>
      <c r="C241" s="345"/>
      <c r="D241" s="370"/>
      <c r="E241" s="113"/>
      <c r="F241" s="114"/>
      <c r="G241" s="114"/>
      <c r="H241" s="115"/>
      <c r="I241" s="375"/>
      <c r="J241" s="116"/>
      <c r="K241" s="117"/>
      <c r="L241" s="114"/>
      <c r="M241" s="114"/>
      <c r="N241" s="118"/>
      <c r="O241" s="114"/>
      <c r="P241" s="114"/>
      <c r="Q241" s="115"/>
      <c r="R241" s="119"/>
      <c r="S241" s="348"/>
    </row>
    <row r="242" spans="1:19" s="120" customFormat="1" ht="21.75" customHeight="1" thickBot="1" thickTop="1">
      <c r="A242" s="365"/>
      <c r="B242" s="350" t="s">
        <v>64</v>
      </c>
      <c r="C242" s="351"/>
      <c r="D242" s="370"/>
      <c r="E242" s="121"/>
      <c r="F242" s="122"/>
      <c r="G242" s="122"/>
      <c r="H242" s="123"/>
      <c r="I242" s="375"/>
      <c r="J242" s="113"/>
      <c r="K242" s="114"/>
      <c r="L242" s="114"/>
      <c r="M242" s="114"/>
      <c r="N242" s="114"/>
      <c r="O242" s="114"/>
      <c r="P242" s="114"/>
      <c r="Q242" s="115"/>
      <c r="R242" s="124"/>
      <c r="S242" s="348"/>
    </row>
    <row r="243" spans="1:19" ht="21.75" customHeight="1" thickBot="1" thickTop="1">
      <c r="A243" s="365"/>
      <c r="B243" s="352" t="s">
        <v>65</v>
      </c>
      <c r="C243" s="353"/>
      <c r="D243" s="371"/>
      <c r="E243" s="125"/>
      <c r="F243" s="114"/>
      <c r="G243" s="114"/>
      <c r="H243" s="115"/>
      <c r="I243" s="376"/>
      <c r="J243" s="125"/>
      <c r="K243" s="126"/>
      <c r="L243" s="114"/>
      <c r="M243" s="114"/>
      <c r="N243" s="114"/>
      <c r="O243" s="126"/>
      <c r="P243" s="126"/>
      <c r="Q243" s="115"/>
      <c r="R243" s="119"/>
      <c r="S243" s="348"/>
    </row>
    <row r="244" spans="1:19" ht="30" customHeight="1" thickBot="1" thickTop="1">
      <c r="A244" s="365"/>
      <c r="B244" s="354" t="s">
        <v>20</v>
      </c>
      <c r="C244" s="355"/>
      <c r="D244" s="127">
        <f>ROUND(D245,0)</f>
        <v>0</v>
      </c>
      <c r="E244" s="357">
        <f>ROUND(E240,0)</f>
        <v>0</v>
      </c>
      <c r="F244" s="332">
        <f>F240</f>
        <v>0</v>
      </c>
      <c r="G244" s="332">
        <f>G240</f>
        <v>0</v>
      </c>
      <c r="H244" s="334">
        <f>H240</f>
        <v>0</v>
      </c>
      <c r="I244" s="128">
        <f>IF(ISERROR(ROUND(I245,0)),"-",ROUND(I245,0))</f>
        <v>0</v>
      </c>
      <c r="J244" s="129">
        <f>ROUND(J245,0)</f>
        <v>0</v>
      </c>
      <c r="K244" s="130">
        <f aca="true" t="shared" si="13" ref="K244:R244">ROUND(K245,0)</f>
        <v>0</v>
      </c>
      <c r="L244" s="130">
        <f t="shared" si="13"/>
        <v>0</v>
      </c>
      <c r="M244" s="130">
        <f t="shared" si="13"/>
        <v>0</v>
      </c>
      <c r="N244" s="130">
        <f t="shared" si="13"/>
        <v>0</v>
      </c>
      <c r="O244" s="130">
        <f t="shared" si="13"/>
        <v>0</v>
      </c>
      <c r="P244" s="130">
        <f t="shared" si="13"/>
        <v>0</v>
      </c>
      <c r="Q244" s="131">
        <f t="shared" si="13"/>
        <v>0</v>
      </c>
      <c r="R244" s="132">
        <f t="shared" si="13"/>
        <v>0</v>
      </c>
      <c r="S244" s="348"/>
    </row>
    <row r="245" spans="1:19" ht="21.75" customHeight="1" thickBot="1" thickTop="1">
      <c r="A245" s="366"/>
      <c r="B245" s="356"/>
      <c r="C245" s="355"/>
      <c r="D245" s="133">
        <f>ROUNDDOWN((E244*$E$8+F244*$F$8+G244*$G$8+H244*$H$8)/SUM($E$8:$H$8),1)</f>
        <v>0</v>
      </c>
      <c r="E245" s="358"/>
      <c r="F245" s="333"/>
      <c r="G245" s="333"/>
      <c r="H245" s="335"/>
      <c r="I245" s="134">
        <f>ROUNDDOWN((J245*$J$8+K245*$K$8+L245*$L$8+M245*$M$8+N245*$N$8+O245*$O$8+P245*$P$8+Q245*$Q$8)/SUM($J$8:$Q$8),1)</f>
        <v>0</v>
      </c>
      <c r="J245" s="135">
        <f>ROUNDDOWN((J240*$J$9+J241*$J$10)/($J$9+$J$10),1)</f>
        <v>0</v>
      </c>
      <c r="K245" s="135">
        <f>ROUNDDOWN((K240*$K$9+K241*$K$10+K243*$K$11)/($K$9+$K$10+$K$11),1)</f>
        <v>0</v>
      </c>
      <c r="L245" s="135">
        <f>ROUNDDOWN(L240,1)</f>
        <v>0</v>
      </c>
      <c r="M245" s="135">
        <f>ROUNDDOWN(M240,1)</f>
        <v>0</v>
      </c>
      <c r="N245" s="135">
        <f>ROUNDDOWN((N240*$N$9+N241*$N$10)/($N$9+$N$10),1)</f>
        <v>0</v>
      </c>
      <c r="O245" s="135">
        <f>ROUNDDOWN((O240*$O$9+O243*$O$11)/($O$9+O$11),1)</f>
        <v>0</v>
      </c>
      <c r="P245" s="135">
        <f>ROUNDDOWN((P240*$P$9+P243*$P$11)/($P$9+$P$11),1)</f>
        <v>0</v>
      </c>
      <c r="Q245" s="136">
        <f>ROUNDDOWN(Q240,1)</f>
        <v>0</v>
      </c>
      <c r="R245" s="137">
        <f>ROUNDDOWN((R240*R230+R242*R233)/($R$9+$R$12),1)</f>
        <v>0</v>
      </c>
      <c r="S245" s="349"/>
    </row>
    <row r="246" ht="20.25" customHeight="1" hidden="1" thickTop="1"/>
    <row r="247" ht="30" customHeight="1" hidden="1"/>
    <row r="248" ht="18" customHeight="1" hidden="1"/>
    <row r="249" ht="15" hidden="1"/>
    <row r="250" ht="15" hidden="1"/>
    <row r="251" ht="15" hidden="1"/>
    <row r="252" ht="23.25" customHeight="1" thickBot="1" thickTop="1"/>
    <row r="253" spans="1:19" ht="27" customHeight="1" thickTop="1">
      <c r="A253" s="364">
        <f>Bildungsgang!A252</f>
        <v>15</v>
      </c>
      <c r="B253" s="367" t="str">
        <f>Bildungsgang!B252</f>
        <v>Name</v>
      </c>
      <c r="C253" s="368"/>
      <c r="D253" s="369" t="s">
        <v>13</v>
      </c>
      <c r="E253" s="372"/>
      <c r="F253" s="372"/>
      <c r="G253" s="372"/>
      <c r="H253" s="373"/>
      <c r="I253" s="374" t="s">
        <v>12</v>
      </c>
      <c r="J253" s="377"/>
      <c r="K253" s="378"/>
      <c r="L253" s="378"/>
      <c r="M253" s="378"/>
      <c r="N253" s="378"/>
      <c r="O253" s="378"/>
      <c r="P253" s="378"/>
      <c r="Q253" s="379"/>
      <c r="R253" s="359" t="s">
        <v>14</v>
      </c>
      <c r="S253" s="361" t="s">
        <v>25</v>
      </c>
    </row>
    <row r="254" spans="1:19" ht="33.75" customHeight="1">
      <c r="A254" s="365"/>
      <c r="B254" s="338" t="str">
        <f>Bildungsgang!B253</f>
        <v>Geburtsdatum</v>
      </c>
      <c r="C254" s="339"/>
      <c r="D254" s="370"/>
      <c r="E254" s="346" t="s">
        <v>16</v>
      </c>
      <c r="F254" s="346" t="s">
        <v>17</v>
      </c>
      <c r="G254" s="346" t="s">
        <v>18</v>
      </c>
      <c r="H254" s="336" t="s">
        <v>19</v>
      </c>
      <c r="I254" s="375"/>
      <c r="J254" s="346" t="s">
        <v>26</v>
      </c>
      <c r="K254" s="346" t="s">
        <v>5</v>
      </c>
      <c r="L254" s="346" t="s">
        <v>6</v>
      </c>
      <c r="M254" s="346" t="s">
        <v>7</v>
      </c>
      <c r="N254" s="346" t="s">
        <v>8</v>
      </c>
      <c r="O254" s="346" t="s">
        <v>9</v>
      </c>
      <c r="P254" s="346" t="s">
        <v>10</v>
      </c>
      <c r="Q254" s="336" t="s">
        <v>11</v>
      </c>
      <c r="R254" s="360"/>
      <c r="S254" s="362"/>
    </row>
    <row r="255" spans="1:19" ht="33.75" customHeight="1">
      <c r="A255" s="365"/>
      <c r="B255" s="338" t="str">
        <f>Bildungsgang!B254</f>
        <v>Geburtsort</v>
      </c>
      <c r="C255" s="339"/>
      <c r="D255" s="370"/>
      <c r="E255" s="347"/>
      <c r="F255" s="347"/>
      <c r="G255" s="347"/>
      <c r="H255" s="337"/>
      <c r="I255" s="375"/>
      <c r="J255" s="347"/>
      <c r="K255" s="347"/>
      <c r="L255" s="347"/>
      <c r="M255" s="347"/>
      <c r="N255" s="347"/>
      <c r="O255" s="347"/>
      <c r="P255" s="347"/>
      <c r="Q255" s="337"/>
      <c r="R255" s="360"/>
      <c r="S255" s="362"/>
    </row>
    <row r="256" spans="1:21" ht="23.25" customHeight="1" thickBot="1">
      <c r="A256" s="365"/>
      <c r="B256" s="340" t="str">
        <f>Bildungsgang!B255</f>
        <v>letzter Schulabschluss</v>
      </c>
      <c r="C256" s="341"/>
      <c r="D256" s="370"/>
      <c r="E256" s="138" t="s">
        <v>0</v>
      </c>
      <c r="F256" s="138" t="s">
        <v>1</v>
      </c>
      <c r="G256" s="138" t="s">
        <v>2</v>
      </c>
      <c r="H256" s="139" t="s">
        <v>3</v>
      </c>
      <c r="I256" s="375"/>
      <c r="J256" s="138">
        <v>1</v>
      </c>
      <c r="K256" s="138">
        <v>2</v>
      </c>
      <c r="L256" s="138">
        <v>3</v>
      </c>
      <c r="M256" s="138">
        <v>4</v>
      </c>
      <c r="N256" s="138">
        <v>5</v>
      </c>
      <c r="O256" s="138">
        <v>6</v>
      </c>
      <c r="P256" s="138">
        <v>7</v>
      </c>
      <c r="Q256" s="139">
        <v>8</v>
      </c>
      <c r="R256" s="360"/>
      <c r="S256" s="363"/>
      <c r="U256" s="108"/>
    </row>
    <row r="257" spans="1:23" ht="21.75" customHeight="1" thickBot="1" thickTop="1">
      <c r="A257" s="365"/>
      <c r="B257" s="342" t="s">
        <v>62</v>
      </c>
      <c r="C257" s="343"/>
      <c r="D257" s="370"/>
      <c r="E257" s="110">
        <f>Bildungsgang!E267</f>
        <v>0</v>
      </c>
      <c r="F257" s="110">
        <f>Bildungsgang!F267</f>
        <v>0</v>
      </c>
      <c r="G257" s="110">
        <f>Bildungsgang!G267</f>
        <v>0</v>
      </c>
      <c r="H257" s="110">
        <f>Bildungsgang!H267</f>
        <v>0</v>
      </c>
      <c r="I257" s="375"/>
      <c r="J257" s="110">
        <f>Bildungsgang!J267</f>
        <v>0</v>
      </c>
      <c r="K257" s="110">
        <f>Bildungsgang!K267</f>
        <v>0</v>
      </c>
      <c r="L257" s="110">
        <f>Bildungsgang!L267</f>
        <v>0</v>
      </c>
      <c r="M257" s="110">
        <f>Bildungsgang!M267</f>
        <v>0</v>
      </c>
      <c r="N257" s="110">
        <f>Bildungsgang!N267</f>
        <v>0</v>
      </c>
      <c r="O257" s="110">
        <f>Bildungsgang!O267</f>
        <v>0</v>
      </c>
      <c r="P257" s="110">
        <f>Bildungsgang!P267</f>
        <v>0</v>
      </c>
      <c r="Q257" s="111">
        <f>Bildungsgang!Q267</f>
        <v>0</v>
      </c>
      <c r="R257" s="112">
        <f>Bildungsgang!R267</f>
        <v>0</v>
      </c>
      <c r="S257" s="171" t="str">
        <f>IF(OR(D261&gt;4,I261&gt;4,J261&gt;4,K261&gt;4,N261&gt;4,O261&gt;4,P261&gt;4,R261&gt;4,(COUNTIF(E261:H261,6)+COUNTIF(J261:Q261,6))&gt;1,(COUNTIF(E261:H261,5)+COUNTIF(J261:Q261,5))&gt;2,AND((COUNTIF(E261:H261,6)+COUNTIF(J261:Q261,6))&gt;0,(COUNTIF(E261:H261,5)+COUNTIF(J261:Q261,5))&gt;0)),"Nicht bestanden","Bestanden")</f>
        <v>Bestanden</v>
      </c>
      <c r="T257" s="109"/>
      <c r="U257" s="109"/>
      <c r="V257" s="109"/>
      <c r="W257" s="109"/>
    </row>
    <row r="258" spans="1:19" s="120" customFormat="1" ht="21.75" customHeight="1" thickBot="1" thickTop="1">
      <c r="A258" s="365"/>
      <c r="B258" s="344" t="s">
        <v>63</v>
      </c>
      <c r="C258" s="345"/>
      <c r="D258" s="370"/>
      <c r="E258" s="113"/>
      <c r="F258" s="114"/>
      <c r="G258" s="114"/>
      <c r="H258" s="115"/>
      <c r="I258" s="375"/>
      <c r="J258" s="116"/>
      <c r="K258" s="117"/>
      <c r="L258" s="114"/>
      <c r="M258" s="114"/>
      <c r="N258" s="118"/>
      <c r="O258" s="114"/>
      <c r="P258" s="114"/>
      <c r="Q258" s="115"/>
      <c r="R258" s="119"/>
      <c r="S258" s="348"/>
    </row>
    <row r="259" spans="1:19" s="120" customFormat="1" ht="21.75" customHeight="1" thickBot="1" thickTop="1">
      <c r="A259" s="365"/>
      <c r="B259" s="350" t="s">
        <v>64</v>
      </c>
      <c r="C259" s="351"/>
      <c r="D259" s="370"/>
      <c r="E259" s="121"/>
      <c r="F259" s="122"/>
      <c r="G259" s="122"/>
      <c r="H259" s="123"/>
      <c r="I259" s="375"/>
      <c r="J259" s="113"/>
      <c r="K259" s="114"/>
      <c r="L259" s="114"/>
      <c r="M259" s="114"/>
      <c r="N259" s="114"/>
      <c r="O259" s="114"/>
      <c r="P259" s="114"/>
      <c r="Q259" s="115"/>
      <c r="R259" s="124"/>
      <c r="S259" s="348"/>
    </row>
    <row r="260" spans="1:19" ht="21.75" customHeight="1" thickBot="1" thickTop="1">
      <c r="A260" s="365"/>
      <c r="B260" s="352" t="s">
        <v>65</v>
      </c>
      <c r="C260" s="353"/>
      <c r="D260" s="371"/>
      <c r="E260" s="125"/>
      <c r="F260" s="114"/>
      <c r="G260" s="114"/>
      <c r="H260" s="115"/>
      <c r="I260" s="376"/>
      <c r="J260" s="125"/>
      <c r="K260" s="126"/>
      <c r="L260" s="114"/>
      <c r="M260" s="114"/>
      <c r="N260" s="114"/>
      <c r="O260" s="126"/>
      <c r="P260" s="126"/>
      <c r="Q260" s="115"/>
      <c r="R260" s="119"/>
      <c r="S260" s="348"/>
    </row>
    <row r="261" spans="1:19" ht="30" customHeight="1" thickBot="1" thickTop="1">
      <c r="A261" s="365"/>
      <c r="B261" s="354" t="s">
        <v>20</v>
      </c>
      <c r="C261" s="355"/>
      <c r="D261" s="127">
        <f>ROUND(D262,0)</f>
        <v>0</v>
      </c>
      <c r="E261" s="357">
        <f>ROUND(E257,0)</f>
        <v>0</v>
      </c>
      <c r="F261" s="332">
        <f>F257</f>
        <v>0</v>
      </c>
      <c r="G261" s="332">
        <f>G257</f>
        <v>0</v>
      </c>
      <c r="H261" s="334">
        <f>H257</f>
        <v>0</v>
      </c>
      <c r="I261" s="128">
        <f>IF(ISERROR(ROUND(I262,0)),"-",ROUND(I262,0))</f>
        <v>0</v>
      </c>
      <c r="J261" s="129">
        <f>ROUND(J262,0)</f>
        <v>0</v>
      </c>
      <c r="K261" s="130">
        <f aca="true" t="shared" si="14" ref="K261:R261">ROUND(K262,0)</f>
        <v>0</v>
      </c>
      <c r="L261" s="130">
        <f t="shared" si="14"/>
        <v>0</v>
      </c>
      <c r="M261" s="130">
        <f t="shared" si="14"/>
        <v>0</v>
      </c>
      <c r="N261" s="130">
        <f t="shared" si="14"/>
        <v>0</v>
      </c>
      <c r="O261" s="130">
        <f t="shared" si="14"/>
        <v>0</v>
      </c>
      <c r="P261" s="130">
        <f t="shared" si="14"/>
        <v>0</v>
      </c>
      <c r="Q261" s="131">
        <f t="shared" si="14"/>
        <v>0</v>
      </c>
      <c r="R261" s="132">
        <f t="shared" si="14"/>
        <v>0</v>
      </c>
      <c r="S261" s="348"/>
    </row>
    <row r="262" spans="1:19" ht="21.75" customHeight="1" thickBot="1" thickTop="1">
      <c r="A262" s="366"/>
      <c r="B262" s="356"/>
      <c r="C262" s="355"/>
      <c r="D262" s="133">
        <f>ROUNDDOWN((E261*$E$8+F261*$F$8+G261*$G$8+H261*$H$8)/SUM($E$8:$H$8),1)</f>
        <v>0</v>
      </c>
      <c r="E262" s="358"/>
      <c r="F262" s="333"/>
      <c r="G262" s="333"/>
      <c r="H262" s="335"/>
      <c r="I262" s="134">
        <f>ROUNDDOWN((J262*$J$8+K262*$K$8+L262*$L$8+M262*$M$8+N262*$N$8+O262*$O$8+P262*$P$8+Q262*$Q$8)/SUM($J$8:$Q$8),1)</f>
        <v>0</v>
      </c>
      <c r="J262" s="135">
        <f>ROUNDDOWN((J257*$J$9+J258*$J$10)/($J$9+$J$10),1)</f>
        <v>0</v>
      </c>
      <c r="K262" s="135">
        <f>ROUNDDOWN((K257*$K$9+K258*$K$10+K260*$K$11)/($K$9+$K$10+$K$11),1)</f>
        <v>0</v>
      </c>
      <c r="L262" s="135">
        <f>ROUNDDOWN(L257,1)</f>
        <v>0</v>
      </c>
      <c r="M262" s="135">
        <f>ROUNDDOWN(M257,1)</f>
        <v>0</v>
      </c>
      <c r="N262" s="135">
        <f>ROUNDDOWN((N257*$N$9+N258*$N$10)/($N$9+$N$10),1)</f>
        <v>0</v>
      </c>
      <c r="O262" s="135">
        <f>ROUNDDOWN((O257*$O$9+O260*$O$11)/($O$9+O$11),1)</f>
        <v>0</v>
      </c>
      <c r="P262" s="135">
        <f>ROUNDDOWN((P257*$P$9+P260*$P$11)/($P$9+$P$11),1)</f>
        <v>0</v>
      </c>
      <c r="Q262" s="136">
        <f>ROUNDDOWN(Q257,1)</f>
        <v>0</v>
      </c>
      <c r="R262" s="137">
        <f>ROUNDDOWN((R257*R247+R259*R250)/($R$9+$R$12),1)</f>
        <v>0</v>
      </c>
      <c r="S262" s="349"/>
    </row>
    <row r="263" s="120" customFormat="1" ht="21.75" customHeight="1" hidden="1" thickTop="1"/>
    <row r="264" ht="20.25" customHeight="1" hidden="1"/>
    <row r="265" ht="30" customHeight="1" hidden="1"/>
    <row r="266" ht="18" customHeight="1" hidden="1"/>
    <row r="267" ht="15" hidden="1"/>
    <row r="268" ht="15" hidden="1"/>
    <row r="269" ht="24" customHeight="1" thickBot="1" thickTop="1"/>
    <row r="270" spans="1:19" ht="27" customHeight="1" thickTop="1">
      <c r="A270" s="364">
        <f>Bildungsgang!A269</f>
        <v>16</v>
      </c>
      <c r="B270" s="367" t="str">
        <f>Bildungsgang!B269</f>
        <v>Name</v>
      </c>
      <c r="C270" s="368"/>
      <c r="D270" s="369" t="s">
        <v>13</v>
      </c>
      <c r="E270" s="372"/>
      <c r="F270" s="372"/>
      <c r="G270" s="372"/>
      <c r="H270" s="373"/>
      <c r="I270" s="374" t="s">
        <v>12</v>
      </c>
      <c r="J270" s="377"/>
      <c r="K270" s="378"/>
      <c r="L270" s="378"/>
      <c r="M270" s="378"/>
      <c r="N270" s="378"/>
      <c r="O270" s="378"/>
      <c r="P270" s="378"/>
      <c r="Q270" s="379"/>
      <c r="R270" s="359" t="s">
        <v>14</v>
      </c>
      <c r="S270" s="361" t="s">
        <v>25</v>
      </c>
    </row>
    <row r="271" spans="1:19" ht="33.75" customHeight="1">
      <c r="A271" s="365"/>
      <c r="B271" s="338" t="str">
        <f>Bildungsgang!B270</f>
        <v>Geburtsdatum</v>
      </c>
      <c r="C271" s="339"/>
      <c r="D271" s="370"/>
      <c r="E271" s="346" t="s">
        <v>16</v>
      </c>
      <c r="F271" s="346" t="s">
        <v>17</v>
      </c>
      <c r="G271" s="346" t="s">
        <v>18</v>
      </c>
      <c r="H271" s="336" t="s">
        <v>19</v>
      </c>
      <c r="I271" s="375"/>
      <c r="J271" s="346" t="s">
        <v>26</v>
      </c>
      <c r="K271" s="346" t="s">
        <v>5</v>
      </c>
      <c r="L271" s="346" t="s">
        <v>6</v>
      </c>
      <c r="M271" s="346" t="s">
        <v>7</v>
      </c>
      <c r="N271" s="346" t="s">
        <v>8</v>
      </c>
      <c r="O271" s="346" t="s">
        <v>9</v>
      </c>
      <c r="P271" s="346" t="s">
        <v>10</v>
      </c>
      <c r="Q271" s="336" t="s">
        <v>11</v>
      </c>
      <c r="R271" s="360"/>
      <c r="S271" s="362"/>
    </row>
    <row r="272" spans="1:19" ht="33.75" customHeight="1">
      <c r="A272" s="365"/>
      <c r="B272" s="338" t="str">
        <f>Bildungsgang!B271</f>
        <v>Geburtsort</v>
      </c>
      <c r="C272" s="339"/>
      <c r="D272" s="370"/>
      <c r="E272" s="347"/>
      <c r="F272" s="347"/>
      <c r="G272" s="347"/>
      <c r="H272" s="337"/>
      <c r="I272" s="375"/>
      <c r="J272" s="347"/>
      <c r="K272" s="347"/>
      <c r="L272" s="347"/>
      <c r="M272" s="347"/>
      <c r="N272" s="347"/>
      <c r="O272" s="347"/>
      <c r="P272" s="347"/>
      <c r="Q272" s="337"/>
      <c r="R272" s="360"/>
      <c r="S272" s="362"/>
    </row>
    <row r="273" spans="1:21" ht="23.25" customHeight="1" thickBot="1">
      <c r="A273" s="365"/>
      <c r="B273" s="340" t="str">
        <f>Bildungsgang!B272</f>
        <v>letzter Schulabschluss</v>
      </c>
      <c r="C273" s="341"/>
      <c r="D273" s="370"/>
      <c r="E273" s="138" t="s">
        <v>0</v>
      </c>
      <c r="F273" s="138" t="s">
        <v>1</v>
      </c>
      <c r="G273" s="138" t="s">
        <v>2</v>
      </c>
      <c r="H273" s="139" t="s">
        <v>3</v>
      </c>
      <c r="I273" s="375"/>
      <c r="J273" s="138">
        <v>1</v>
      </c>
      <c r="K273" s="138">
        <v>2</v>
      </c>
      <c r="L273" s="138">
        <v>3</v>
      </c>
      <c r="M273" s="138">
        <v>4</v>
      </c>
      <c r="N273" s="138">
        <v>5</v>
      </c>
      <c r="O273" s="138">
        <v>6</v>
      </c>
      <c r="P273" s="138">
        <v>7</v>
      </c>
      <c r="Q273" s="139">
        <v>8</v>
      </c>
      <c r="R273" s="360"/>
      <c r="S273" s="363"/>
      <c r="U273" s="108"/>
    </row>
    <row r="274" spans="1:23" ht="21.75" customHeight="1" thickBot="1" thickTop="1">
      <c r="A274" s="365"/>
      <c r="B274" s="342" t="s">
        <v>62</v>
      </c>
      <c r="C274" s="343"/>
      <c r="D274" s="370"/>
      <c r="E274" s="110">
        <f>Bildungsgang!E284</f>
        <v>0</v>
      </c>
      <c r="F274" s="110">
        <f>Bildungsgang!F284</f>
        <v>0</v>
      </c>
      <c r="G274" s="110">
        <f>Bildungsgang!G284</f>
        <v>0</v>
      </c>
      <c r="H274" s="110">
        <f>Bildungsgang!H284</f>
        <v>0</v>
      </c>
      <c r="I274" s="375"/>
      <c r="J274" s="110">
        <f>Bildungsgang!J284</f>
        <v>0</v>
      </c>
      <c r="K274" s="110">
        <f>Bildungsgang!K284</f>
        <v>0</v>
      </c>
      <c r="L274" s="110">
        <f>Bildungsgang!L284</f>
        <v>0</v>
      </c>
      <c r="M274" s="110">
        <f>Bildungsgang!M284</f>
        <v>0</v>
      </c>
      <c r="N274" s="110">
        <f>Bildungsgang!N284</f>
        <v>0</v>
      </c>
      <c r="O274" s="110">
        <f>Bildungsgang!O284</f>
        <v>0</v>
      </c>
      <c r="P274" s="110">
        <f>Bildungsgang!P284</f>
        <v>0</v>
      </c>
      <c r="Q274" s="111">
        <f>Bildungsgang!Q284</f>
        <v>0</v>
      </c>
      <c r="R274" s="112">
        <f>Bildungsgang!R284</f>
        <v>0</v>
      </c>
      <c r="S274" s="171" t="str">
        <f>IF(OR(D278&gt;4,I278&gt;4,J278&gt;4,K278&gt;4,N278&gt;4,O278&gt;4,P278&gt;4,R278&gt;4,(COUNTIF(E278:H278,6)+COUNTIF(J278:Q278,6))&gt;1,(COUNTIF(E278:H278,5)+COUNTIF(J278:Q278,5))&gt;2,AND((COUNTIF(E278:H278,6)+COUNTIF(J278:Q278,6))&gt;0,(COUNTIF(E278:H278,5)+COUNTIF(J278:Q278,5))&gt;0)),"Nicht bestanden","Bestanden")</f>
        <v>Bestanden</v>
      </c>
      <c r="T274" s="109"/>
      <c r="U274" s="109"/>
      <c r="V274" s="109"/>
      <c r="W274" s="109"/>
    </row>
    <row r="275" spans="1:19" s="120" customFormat="1" ht="21.75" customHeight="1" thickBot="1" thickTop="1">
      <c r="A275" s="365"/>
      <c r="B275" s="344" t="s">
        <v>63</v>
      </c>
      <c r="C275" s="345"/>
      <c r="D275" s="370"/>
      <c r="E275" s="113"/>
      <c r="F275" s="114"/>
      <c r="G275" s="114"/>
      <c r="H275" s="115"/>
      <c r="I275" s="375"/>
      <c r="J275" s="116"/>
      <c r="K275" s="117"/>
      <c r="L275" s="114"/>
      <c r="M275" s="114"/>
      <c r="N275" s="118"/>
      <c r="O275" s="114"/>
      <c r="P275" s="114"/>
      <c r="Q275" s="115"/>
      <c r="R275" s="119"/>
      <c r="S275" s="348"/>
    </row>
    <row r="276" spans="1:19" s="120" customFormat="1" ht="21.75" customHeight="1" thickBot="1" thickTop="1">
      <c r="A276" s="365"/>
      <c r="B276" s="350" t="s">
        <v>64</v>
      </c>
      <c r="C276" s="351"/>
      <c r="D276" s="370"/>
      <c r="E276" s="121"/>
      <c r="F276" s="122"/>
      <c r="G276" s="122"/>
      <c r="H276" s="123"/>
      <c r="I276" s="375"/>
      <c r="J276" s="113"/>
      <c r="K276" s="114"/>
      <c r="L276" s="114"/>
      <c r="M276" s="114"/>
      <c r="N276" s="114"/>
      <c r="O276" s="114"/>
      <c r="P276" s="114"/>
      <c r="Q276" s="115"/>
      <c r="R276" s="124"/>
      <c r="S276" s="348"/>
    </row>
    <row r="277" spans="1:19" ht="21.75" customHeight="1" thickBot="1" thickTop="1">
      <c r="A277" s="365"/>
      <c r="B277" s="352" t="s">
        <v>65</v>
      </c>
      <c r="C277" s="353"/>
      <c r="D277" s="371"/>
      <c r="E277" s="125"/>
      <c r="F277" s="114"/>
      <c r="G277" s="114"/>
      <c r="H277" s="115"/>
      <c r="I277" s="376"/>
      <c r="J277" s="125"/>
      <c r="K277" s="126"/>
      <c r="L277" s="114"/>
      <c r="M277" s="114"/>
      <c r="N277" s="114"/>
      <c r="O277" s="126"/>
      <c r="P277" s="126"/>
      <c r="Q277" s="115"/>
      <c r="R277" s="119"/>
      <c r="S277" s="348"/>
    </row>
    <row r="278" spans="1:19" ht="30" customHeight="1" thickBot="1" thickTop="1">
      <c r="A278" s="365"/>
      <c r="B278" s="354" t="s">
        <v>20</v>
      </c>
      <c r="C278" s="355"/>
      <c r="D278" s="127">
        <f>ROUND(D279,0)</f>
        <v>0</v>
      </c>
      <c r="E278" s="357">
        <f>ROUND(E274,0)</f>
        <v>0</v>
      </c>
      <c r="F278" s="332">
        <f>F274</f>
        <v>0</v>
      </c>
      <c r="G278" s="332">
        <f>G274</f>
        <v>0</v>
      </c>
      <c r="H278" s="334">
        <f>H274</f>
        <v>0</v>
      </c>
      <c r="I278" s="128">
        <f>IF(ISERROR(ROUND(I279,0)),"-",ROUND(I279,0))</f>
        <v>0</v>
      </c>
      <c r="J278" s="129">
        <f>ROUND(J279,0)</f>
        <v>0</v>
      </c>
      <c r="K278" s="130">
        <f aca="true" t="shared" si="15" ref="K278:R278">ROUND(K279,0)</f>
        <v>0</v>
      </c>
      <c r="L278" s="130">
        <f t="shared" si="15"/>
        <v>0</v>
      </c>
      <c r="M278" s="130">
        <f t="shared" si="15"/>
        <v>0</v>
      </c>
      <c r="N278" s="130">
        <f t="shared" si="15"/>
        <v>0</v>
      </c>
      <c r="O278" s="130">
        <f t="shared" si="15"/>
        <v>0</v>
      </c>
      <c r="P278" s="130">
        <f t="shared" si="15"/>
        <v>0</v>
      </c>
      <c r="Q278" s="131">
        <f t="shared" si="15"/>
        <v>0</v>
      </c>
      <c r="R278" s="132">
        <f t="shared" si="15"/>
        <v>0</v>
      </c>
      <c r="S278" s="348"/>
    </row>
    <row r="279" spans="1:19" ht="21.75" customHeight="1" thickBot="1" thickTop="1">
      <c r="A279" s="366"/>
      <c r="B279" s="356"/>
      <c r="C279" s="355"/>
      <c r="D279" s="133">
        <f>ROUNDDOWN((E278*$E$8+F278*$F$8+G278*$G$8+H278*$H$8)/SUM($E$8:$H$8),1)</f>
        <v>0</v>
      </c>
      <c r="E279" s="358"/>
      <c r="F279" s="333"/>
      <c r="G279" s="333"/>
      <c r="H279" s="335"/>
      <c r="I279" s="134">
        <f>ROUNDDOWN((J279*$J$8+K279*$K$8+L279*$L$8+M279*$M$8+N279*$N$8+O279*$O$8+P279*$P$8+Q279*$Q$8)/SUM($J$8:$Q$8),1)</f>
        <v>0</v>
      </c>
      <c r="J279" s="135">
        <f>ROUNDDOWN((J274*$J$9+J275*$J$10)/($J$9+$J$10),1)</f>
        <v>0</v>
      </c>
      <c r="K279" s="135">
        <f>ROUNDDOWN((K274*$K$9+K275*$K$10+K277*$K$11)/($K$9+$K$10+$K$11),1)</f>
        <v>0</v>
      </c>
      <c r="L279" s="135">
        <f>ROUNDDOWN(L274,1)</f>
        <v>0</v>
      </c>
      <c r="M279" s="135">
        <f>ROUNDDOWN(M274,1)</f>
        <v>0</v>
      </c>
      <c r="N279" s="135">
        <f>ROUNDDOWN((N274*$N$9+N275*$N$10)/($N$9+$N$10),1)</f>
        <v>0</v>
      </c>
      <c r="O279" s="135">
        <f>ROUNDDOWN((O274*$O$9+O277*$O$11)/($O$9+O$11),1)</f>
        <v>0</v>
      </c>
      <c r="P279" s="135">
        <f>ROUNDDOWN((P274*$P$9+P277*$P$11)/($P$9+$P$11),1)</f>
        <v>0</v>
      </c>
      <c r="Q279" s="136">
        <f>ROUNDDOWN(Q274,1)</f>
        <v>0</v>
      </c>
      <c r="R279" s="137">
        <f>ROUNDDOWN((R274*R264+R276*R267)/($R$9+$R$12),1)</f>
        <v>0</v>
      </c>
      <c r="S279" s="349"/>
    </row>
    <row r="280" s="120" customFormat="1" ht="21" customHeight="1" hidden="1" thickTop="1"/>
    <row r="281" s="120" customFormat="1" ht="21.75" customHeight="1" hidden="1"/>
    <row r="282" ht="20.25" customHeight="1" hidden="1"/>
    <row r="283" ht="30" customHeight="1" hidden="1"/>
    <row r="284" ht="18" customHeight="1" hidden="1"/>
    <row r="285" ht="15" hidden="1"/>
    <row r="286" ht="23.25" customHeight="1" thickBot="1" thickTop="1"/>
    <row r="287" spans="1:19" ht="27" customHeight="1" thickTop="1">
      <c r="A287" s="364">
        <f>Bildungsgang!A286</f>
        <v>17</v>
      </c>
      <c r="B287" s="367" t="str">
        <f>Bildungsgang!B286</f>
        <v>Name</v>
      </c>
      <c r="C287" s="368"/>
      <c r="D287" s="369" t="s">
        <v>13</v>
      </c>
      <c r="E287" s="372"/>
      <c r="F287" s="372"/>
      <c r="G287" s="372"/>
      <c r="H287" s="373"/>
      <c r="I287" s="374" t="s">
        <v>12</v>
      </c>
      <c r="J287" s="377"/>
      <c r="K287" s="378"/>
      <c r="L287" s="378"/>
      <c r="M287" s="378"/>
      <c r="N287" s="378"/>
      <c r="O287" s="378"/>
      <c r="P287" s="378"/>
      <c r="Q287" s="379"/>
      <c r="R287" s="359" t="s">
        <v>14</v>
      </c>
      <c r="S287" s="361" t="s">
        <v>25</v>
      </c>
    </row>
    <row r="288" spans="1:19" ht="33.75" customHeight="1">
      <c r="A288" s="365"/>
      <c r="B288" s="338" t="str">
        <f>Bildungsgang!B287</f>
        <v>Geburtsdatum</v>
      </c>
      <c r="C288" s="339"/>
      <c r="D288" s="370"/>
      <c r="E288" s="346" t="s">
        <v>16</v>
      </c>
      <c r="F288" s="346" t="s">
        <v>17</v>
      </c>
      <c r="G288" s="346" t="s">
        <v>18</v>
      </c>
      <c r="H288" s="336" t="s">
        <v>19</v>
      </c>
      <c r="I288" s="375"/>
      <c r="J288" s="346" t="s">
        <v>26</v>
      </c>
      <c r="K288" s="346" t="s">
        <v>5</v>
      </c>
      <c r="L288" s="346" t="s">
        <v>6</v>
      </c>
      <c r="M288" s="346" t="s">
        <v>7</v>
      </c>
      <c r="N288" s="346" t="s">
        <v>8</v>
      </c>
      <c r="O288" s="346" t="s">
        <v>9</v>
      </c>
      <c r="P288" s="346" t="s">
        <v>10</v>
      </c>
      <c r="Q288" s="336" t="s">
        <v>11</v>
      </c>
      <c r="R288" s="360"/>
      <c r="S288" s="362"/>
    </row>
    <row r="289" spans="1:19" ht="33.75" customHeight="1">
      <c r="A289" s="365"/>
      <c r="B289" s="338" t="str">
        <f>Bildungsgang!B288</f>
        <v>Geburtsort</v>
      </c>
      <c r="C289" s="339"/>
      <c r="D289" s="370"/>
      <c r="E289" s="347"/>
      <c r="F289" s="347"/>
      <c r="G289" s="347"/>
      <c r="H289" s="337"/>
      <c r="I289" s="375"/>
      <c r="J289" s="347"/>
      <c r="K289" s="347"/>
      <c r="L289" s="347"/>
      <c r="M289" s="347"/>
      <c r="N289" s="347"/>
      <c r="O289" s="347"/>
      <c r="P289" s="347"/>
      <c r="Q289" s="337"/>
      <c r="R289" s="360"/>
      <c r="S289" s="362"/>
    </row>
    <row r="290" spans="1:21" ht="23.25" customHeight="1" thickBot="1">
      <c r="A290" s="365"/>
      <c r="B290" s="340" t="str">
        <f>Bildungsgang!B289</f>
        <v>letzter Schulabschluss</v>
      </c>
      <c r="C290" s="341"/>
      <c r="D290" s="370"/>
      <c r="E290" s="138" t="s">
        <v>0</v>
      </c>
      <c r="F290" s="138" t="s">
        <v>1</v>
      </c>
      <c r="G290" s="138" t="s">
        <v>2</v>
      </c>
      <c r="H290" s="139" t="s">
        <v>3</v>
      </c>
      <c r="I290" s="375"/>
      <c r="J290" s="138">
        <v>1</v>
      </c>
      <c r="K290" s="138">
        <v>2</v>
      </c>
      <c r="L290" s="138">
        <v>3</v>
      </c>
      <c r="M290" s="138">
        <v>4</v>
      </c>
      <c r="N290" s="138">
        <v>5</v>
      </c>
      <c r="O290" s="138">
        <v>6</v>
      </c>
      <c r="P290" s="138">
        <v>7</v>
      </c>
      <c r="Q290" s="139">
        <v>8</v>
      </c>
      <c r="R290" s="360"/>
      <c r="S290" s="363"/>
      <c r="U290" s="108"/>
    </row>
    <row r="291" spans="1:23" ht="21.75" customHeight="1" thickBot="1" thickTop="1">
      <c r="A291" s="365"/>
      <c r="B291" s="342" t="s">
        <v>62</v>
      </c>
      <c r="C291" s="343"/>
      <c r="D291" s="370"/>
      <c r="E291" s="110">
        <f>Bildungsgang!E301</f>
        <v>0</v>
      </c>
      <c r="F291" s="110">
        <f>Bildungsgang!F301</f>
        <v>0</v>
      </c>
      <c r="G291" s="110">
        <f>Bildungsgang!G301</f>
        <v>0</v>
      </c>
      <c r="H291" s="110">
        <f>Bildungsgang!H301</f>
        <v>0</v>
      </c>
      <c r="I291" s="375"/>
      <c r="J291" s="110">
        <f>Bildungsgang!J301</f>
        <v>0</v>
      </c>
      <c r="K291" s="110">
        <f>Bildungsgang!K301</f>
        <v>0</v>
      </c>
      <c r="L291" s="110">
        <f>Bildungsgang!L301</f>
        <v>0</v>
      </c>
      <c r="M291" s="110">
        <f>Bildungsgang!M301</f>
        <v>0</v>
      </c>
      <c r="N291" s="110">
        <f>Bildungsgang!N301</f>
        <v>0</v>
      </c>
      <c r="O291" s="110">
        <f>Bildungsgang!O301</f>
        <v>0</v>
      </c>
      <c r="P291" s="110">
        <f>Bildungsgang!P301</f>
        <v>0</v>
      </c>
      <c r="Q291" s="111">
        <f>Bildungsgang!Q301</f>
        <v>0</v>
      </c>
      <c r="R291" s="112">
        <f>Bildungsgang!R301</f>
        <v>0</v>
      </c>
      <c r="S291" s="171" t="str">
        <f>IF(OR(D295&gt;4,I295&gt;4,J295&gt;4,K295&gt;4,N295&gt;4,O295&gt;4,P295&gt;4,R295&gt;4,(COUNTIF(E295:H295,6)+COUNTIF(J295:Q295,6))&gt;1,(COUNTIF(E295:H295,5)+COUNTIF(J295:Q295,5))&gt;2,AND((COUNTIF(E295:H295,6)+COUNTIF(J295:Q295,6))&gt;0,(COUNTIF(E295:H295,5)+COUNTIF(J295:Q295,5))&gt;0)),"Nicht bestanden","Bestanden")</f>
        <v>Bestanden</v>
      </c>
      <c r="T291" s="109"/>
      <c r="U291" s="109"/>
      <c r="V291" s="109"/>
      <c r="W291" s="109"/>
    </row>
    <row r="292" spans="1:19" s="120" customFormat="1" ht="21.75" customHeight="1" thickBot="1" thickTop="1">
      <c r="A292" s="365"/>
      <c r="B292" s="344" t="s">
        <v>63</v>
      </c>
      <c r="C292" s="345"/>
      <c r="D292" s="370"/>
      <c r="E292" s="113"/>
      <c r="F292" s="114"/>
      <c r="G292" s="114"/>
      <c r="H292" s="115"/>
      <c r="I292" s="375"/>
      <c r="J292" s="116"/>
      <c r="K292" s="117"/>
      <c r="L292" s="114"/>
      <c r="M292" s="114"/>
      <c r="N292" s="118"/>
      <c r="O292" s="114"/>
      <c r="P292" s="114"/>
      <c r="Q292" s="115"/>
      <c r="R292" s="119"/>
      <c r="S292" s="348"/>
    </row>
    <row r="293" spans="1:19" s="120" customFormat="1" ht="21.75" customHeight="1" thickBot="1" thickTop="1">
      <c r="A293" s="365"/>
      <c r="B293" s="350" t="s">
        <v>64</v>
      </c>
      <c r="C293" s="351"/>
      <c r="D293" s="370"/>
      <c r="E293" s="121"/>
      <c r="F293" s="122"/>
      <c r="G293" s="122"/>
      <c r="H293" s="123"/>
      <c r="I293" s="375"/>
      <c r="J293" s="113"/>
      <c r="K293" s="114"/>
      <c r="L293" s="114"/>
      <c r="M293" s="114"/>
      <c r="N293" s="114"/>
      <c r="O293" s="114"/>
      <c r="P293" s="114"/>
      <c r="Q293" s="115"/>
      <c r="R293" s="124"/>
      <c r="S293" s="348"/>
    </row>
    <row r="294" spans="1:19" ht="21.75" customHeight="1" thickBot="1" thickTop="1">
      <c r="A294" s="365"/>
      <c r="B294" s="352" t="s">
        <v>65</v>
      </c>
      <c r="C294" s="353"/>
      <c r="D294" s="371"/>
      <c r="E294" s="125"/>
      <c r="F294" s="114"/>
      <c r="G294" s="114"/>
      <c r="H294" s="115"/>
      <c r="I294" s="376"/>
      <c r="J294" s="125"/>
      <c r="K294" s="126"/>
      <c r="L294" s="114"/>
      <c r="M294" s="114"/>
      <c r="N294" s="114"/>
      <c r="O294" s="126"/>
      <c r="P294" s="126"/>
      <c r="Q294" s="115"/>
      <c r="R294" s="119"/>
      <c r="S294" s="348"/>
    </row>
    <row r="295" spans="1:19" ht="30" customHeight="1" thickBot="1" thickTop="1">
      <c r="A295" s="365"/>
      <c r="B295" s="354" t="s">
        <v>20</v>
      </c>
      <c r="C295" s="355"/>
      <c r="D295" s="127">
        <f>ROUND(D296,0)</f>
        <v>0</v>
      </c>
      <c r="E295" s="357">
        <f>ROUND(E291,0)</f>
        <v>0</v>
      </c>
      <c r="F295" s="332">
        <f>F291</f>
        <v>0</v>
      </c>
      <c r="G295" s="332">
        <f>G291</f>
        <v>0</v>
      </c>
      <c r="H295" s="334">
        <f>H291</f>
        <v>0</v>
      </c>
      <c r="I295" s="128">
        <f>IF(ISERROR(ROUND(I296,0)),"-",ROUND(I296,0))</f>
        <v>0</v>
      </c>
      <c r="J295" s="129">
        <f>ROUND(J296,0)</f>
        <v>0</v>
      </c>
      <c r="K295" s="130">
        <f aca="true" t="shared" si="16" ref="K295:R295">ROUND(K296,0)</f>
        <v>0</v>
      </c>
      <c r="L295" s="130">
        <f t="shared" si="16"/>
        <v>0</v>
      </c>
      <c r="M295" s="130">
        <f t="shared" si="16"/>
        <v>0</v>
      </c>
      <c r="N295" s="130">
        <f t="shared" si="16"/>
        <v>0</v>
      </c>
      <c r="O295" s="130">
        <f t="shared" si="16"/>
        <v>0</v>
      </c>
      <c r="P295" s="130">
        <f t="shared" si="16"/>
        <v>0</v>
      </c>
      <c r="Q295" s="131">
        <f t="shared" si="16"/>
        <v>0</v>
      </c>
      <c r="R295" s="132">
        <f t="shared" si="16"/>
        <v>0</v>
      </c>
      <c r="S295" s="348"/>
    </row>
    <row r="296" spans="1:19" ht="21.75" customHeight="1" thickBot="1" thickTop="1">
      <c r="A296" s="366"/>
      <c r="B296" s="356"/>
      <c r="C296" s="355"/>
      <c r="D296" s="133">
        <f>ROUNDDOWN((E295*$E$8+F295*$F$8+G295*$G$8+H295*$H$8)/SUM($E$8:$H$8),1)</f>
        <v>0</v>
      </c>
      <c r="E296" s="358"/>
      <c r="F296" s="333"/>
      <c r="G296" s="333"/>
      <c r="H296" s="335"/>
      <c r="I296" s="134">
        <f>ROUNDDOWN((J296*$J$8+K296*$K$8+L296*$L$8+M296*$M$8+N296*$N$8+O296*$O$8+P296*$P$8+Q296*$Q$8)/SUM($J$8:$Q$8),1)</f>
        <v>0</v>
      </c>
      <c r="J296" s="135">
        <f>ROUNDDOWN((J291*$J$9+J292*$J$10)/($J$9+$J$10),1)</f>
        <v>0</v>
      </c>
      <c r="K296" s="135">
        <f>ROUNDDOWN((K291*$K$9+K292*$K$10+K294*$K$11)/($K$9+$K$10+$K$11),1)</f>
        <v>0</v>
      </c>
      <c r="L296" s="135">
        <f>ROUNDDOWN(L291,1)</f>
        <v>0</v>
      </c>
      <c r="M296" s="135">
        <f>ROUNDDOWN(M291,1)</f>
        <v>0</v>
      </c>
      <c r="N296" s="135">
        <f>ROUNDDOWN((N291*$N$9+N292*$N$10)/($N$9+$N$10),1)</f>
        <v>0</v>
      </c>
      <c r="O296" s="135">
        <f>ROUNDDOWN((O291*$O$9+O294*$O$11)/($O$9+O$11),1)</f>
        <v>0</v>
      </c>
      <c r="P296" s="135">
        <f>ROUNDDOWN((P291*$P$9+P294*$P$11)/($P$9+$P$11),1)</f>
        <v>0</v>
      </c>
      <c r="Q296" s="136">
        <f>ROUNDDOWN(Q291,1)</f>
        <v>0</v>
      </c>
      <c r="R296" s="137">
        <f>ROUNDDOWN((R291*R281+R293*R284)/($R$9+$R$12),1)</f>
        <v>0</v>
      </c>
      <c r="S296" s="349"/>
    </row>
    <row r="297" spans="1:2" ht="24" customHeight="1" thickBot="1" thickTop="1">
      <c r="A297" s="109"/>
      <c r="B297" s="109"/>
    </row>
    <row r="298" s="120" customFormat="1" ht="21" customHeight="1" hidden="1"/>
    <row r="299" s="120" customFormat="1" ht="21.75" customHeight="1" hidden="1"/>
    <row r="300" ht="20.25" customHeight="1" hidden="1"/>
    <row r="301" ht="30" customHeight="1" hidden="1"/>
    <row r="302" ht="18" customHeight="1" hidden="1"/>
    <row r="303" ht="15.75" hidden="1" thickBot="1"/>
    <row r="304" spans="1:19" ht="27" customHeight="1" thickTop="1">
      <c r="A304" s="364">
        <f>Bildungsgang!A303</f>
        <v>18</v>
      </c>
      <c r="B304" s="367" t="str">
        <f>Bildungsgang!B303</f>
        <v>Name</v>
      </c>
      <c r="C304" s="368"/>
      <c r="D304" s="369" t="s">
        <v>13</v>
      </c>
      <c r="E304" s="372"/>
      <c r="F304" s="372"/>
      <c r="G304" s="372"/>
      <c r="H304" s="373"/>
      <c r="I304" s="374" t="s">
        <v>12</v>
      </c>
      <c r="J304" s="377"/>
      <c r="K304" s="378"/>
      <c r="L304" s="378"/>
      <c r="M304" s="378"/>
      <c r="N304" s="378"/>
      <c r="O304" s="378"/>
      <c r="P304" s="378"/>
      <c r="Q304" s="379"/>
      <c r="R304" s="359" t="s">
        <v>14</v>
      </c>
      <c r="S304" s="361" t="s">
        <v>25</v>
      </c>
    </row>
    <row r="305" spans="1:19" ht="33.75" customHeight="1">
      <c r="A305" s="365"/>
      <c r="B305" s="338" t="str">
        <f>Bildungsgang!B304</f>
        <v>Geburtsdatum</v>
      </c>
      <c r="C305" s="339"/>
      <c r="D305" s="370"/>
      <c r="E305" s="346" t="s">
        <v>16</v>
      </c>
      <c r="F305" s="346" t="s">
        <v>17</v>
      </c>
      <c r="G305" s="346" t="s">
        <v>18</v>
      </c>
      <c r="H305" s="336" t="s">
        <v>19</v>
      </c>
      <c r="I305" s="375"/>
      <c r="J305" s="346" t="s">
        <v>26</v>
      </c>
      <c r="K305" s="346" t="s">
        <v>5</v>
      </c>
      <c r="L305" s="346" t="s">
        <v>6</v>
      </c>
      <c r="M305" s="346" t="s">
        <v>7</v>
      </c>
      <c r="N305" s="346" t="s">
        <v>8</v>
      </c>
      <c r="O305" s="346" t="s">
        <v>9</v>
      </c>
      <c r="P305" s="346" t="s">
        <v>10</v>
      </c>
      <c r="Q305" s="336" t="s">
        <v>11</v>
      </c>
      <c r="R305" s="360"/>
      <c r="S305" s="362"/>
    </row>
    <row r="306" spans="1:19" ht="33.75" customHeight="1">
      <c r="A306" s="365"/>
      <c r="B306" s="338" t="str">
        <f>Bildungsgang!B305</f>
        <v>Geburtsort</v>
      </c>
      <c r="C306" s="339"/>
      <c r="D306" s="370"/>
      <c r="E306" s="347"/>
      <c r="F306" s="347"/>
      <c r="G306" s="347"/>
      <c r="H306" s="337"/>
      <c r="I306" s="375"/>
      <c r="J306" s="347"/>
      <c r="K306" s="347"/>
      <c r="L306" s="347"/>
      <c r="M306" s="347"/>
      <c r="N306" s="347"/>
      <c r="O306" s="347"/>
      <c r="P306" s="347"/>
      <c r="Q306" s="337"/>
      <c r="R306" s="360"/>
      <c r="S306" s="362"/>
    </row>
    <row r="307" spans="1:21" ht="23.25" customHeight="1" thickBot="1">
      <c r="A307" s="365"/>
      <c r="B307" s="340" t="str">
        <f>Bildungsgang!B306</f>
        <v>letzter Schulabschluss</v>
      </c>
      <c r="C307" s="341"/>
      <c r="D307" s="370"/>
      <c r="E307" s="138" t="s">
        <v>0</v>
      </c>
      <c r="F307" s="138" t="s">
        <v>1</v>
      </c>
      <c r="G307" s="138" t="s">
        <v>2</v>
      </c>
      <c r="H307" s="139" t="s">
        <v>3</v>
      </c>
      <c r="I307" s="375"/>
      <c r="J307" s="138">
        <v>1</v>
      </c>
      <c r="K307" s="138">
        <v>2</v>
      </c>
      <c r="L307" s="138">
        <v>3</v>
      </c>
      <c r="M307" s="138">
        <v>4</v>
      </c>
      <c r="N307" s="138">
        <v>5</v>
      </c>
      <c r="O307" s="138">
        <v>6</v>
      </c>
      <c r="P307" s="138">
        <v>7</v>
      </c>
      <c r="Q307" s="139">
        <v>8</v>
      </c>
      <c r="R307" s="360"/>
      <c r="S307" s="363"/>
      <c r="U307" s="108"/>
    </row>
    <row r="308" spans="1:23" ht="21.75" customHeight="1" thickBot="1" thickTop="1">
      <c r="A308" s="365"/>
      <c r="B308" s="342" t="s">
        <v>62</v>
      </c>
      <c r="C308" s="343"/>
      <c r="D308" s="370"/>
      <c r="E308" s="110">
        <f>Bildungsgang!E318</f>
        <v>0</v>
      </c>
      <c r="F308" s="110">
        <f>Bildungsgang!F318</f>
        <v>0</v>
      </c>
      <c r="G308" s="110">
        <f>Bildungsgang!G318</f>
        <v>0</v>
      </c>
      <c r="H308" s="110">
        <f>Bildungsgang!H318</f>
        <v>0</v>
      </c>
      <c r="I308" s="375"/>
      <c r="J308" s="110">
        <f>Bildungsgang!J318</f>
        <v>0</v>
      </c>
      <c r="K308" s="110">
        <f>Bildungsgang!K318</f>
        <v>0</v>
      </c>
      <c r="L308" s="110">
        <f>Bildungsgang!L318</f>
        <v>0</v>
      </c>
      <c r="M308" s="110">
        <f>Bildungsgang!M318</f>
        <v>0</v>
      </c>
      <c r="N308" s="110">
        <f>Bildungsgang!N318</f>
        <v>0</v>
      </c>
      <c r="O308" s="110">
        <f>Bildungsgang!O318</f>
        <v>0</v>
      </c>
      <c r="P308" s="110">
        <f>Bildungsgang!P318</f>
        <v>0</v>
      </c>
      <c r="Q308" s="111">
        <f>Bildungsgang!Q318</f>
        <v>0</v>
      </c>
      <c r="R308" s="112">
        <f>Bildungsgang!R318</f>
        <v>0</v>
      </c>
      <c r="S308" s="171" t="str">
        <f>IF(OR(D312&gt;4,I312&gt;4,J312&gt;4,K312&gt;4,N312&gt;4,O312&gt;4,P312&gt;4,R312&gt;4,(COUNTIF(E312:H312,6)+COUNTIF(J312:Q312,6))&gt;1,(COUNTIF(E312:H312,5)+COUNTIF(J312:Q312,5))&gt;2,AND((COUNTIF(E312:H312,6)+COUNTIF(J312:Q312,6))&gt;0,(COUNTIF(E312:H312,5)+COUNTIF(J312:Q312,5))&gt;0)),"Nicht bestanden","Bestanden")</f>
        <v>Bestanden</v>
      </c>
      <c r="T308" s="109"/>
      <c r="U308" s="109"/>
      <c r="V308" s="109"/>
      <c r="W308" s="109"/>
    </row>
    <row r="309" spans="1:19" s="120" customFormat="1" ht="21.75" customHeight="1" thickBot="1" thickTop="1">
      <c r="A309" s="365"/>
      <c r="B309" s="344" t="s">
        <v>63</v>
      </c>
      <c r="C309" s="345"/>
      <c r="D309" s="370"/>
      <c r="E309" s="113"/>
      <c r="F309" s="114"/>
      <c r="G309" s="114"/>
      <c r="H309" s="115"/>
      <c r="I309" s="375"/>
      <c r="J309" s="116"/>
      <c r="K309" s="117"/>
      <c r="L309" s="114"/>
      <c r="M309" s="114"/>
      <c r="N309" s="118"/>
      <c r="O309" s="114"/>
      <c r="P309" s="114"/>
      <c r="Q309" s="115"/>
      <c r="R309" s="119"/>
      <c r="S309" s="348"/>
    </row>
    <row r="310" spans="1:19" s="120" customFormat="1" ht="21.75" customHeight="1" thickBot="1" thickTop="1">
      <c r="A310" s="365"/>
      <c r="B310" s="350" t="s">
        <v>64</v>
      </c>
      <c r="C310" s="351"/>
      <c r="D310" s="370"/>
      <c r="E310" s="121"/>
      <c r="F310" s="122"/>
      <c r="G310" s="122"/>
      <c r="H310" s="123"/>
      <c r="I310" s="375"/>
      <c r="J310" s="113"/>
      <c r="K310" s="114"/>
      <c r="L310" s="114"/>
      <c r="M310" s="114"/>
      <c r="N310" s="114"/>
      <c r="O310" s="114"/>
      <c r="P310" s="114"/>
      <c r="Q310" s="115"/>
      <c r="R310" s="124"/>
      <c r="S310" s="348"/>
    </row>
    <row r="311" spans="1:19" ht="21.75" customHeight="1" thickBot="1" thickTop="1">
      <c r="A311" s="365"/>
      <c r="B311" s="352" t="s">
        <v>65</v>
      </c>
      <c r="C311" s="353"/>
      <c r="D311" s="371"/>
      <c r="E311" s="125"/>
      <c r="F311" s="114"/>
      <c r="G311" s="114"/>
      <c r="H311" s="115"/>
      <c r="I311" s="376"/>
      <c r="J311" s="125"/>
      <c r="K311" s="126"/>
      <c r="L311" s="114"/>
      <c r="M311" s="114"/>
      <c r="N311" s="114"/>
      <c r="O311" s="126"/>
      <c r="P311" s="126"/>
      <c r="Q311" s="115"/>
      <c r="R311" s="119"/>
      <c r="S311" s="348"/>
    </row>
    <row r="312" spans="1:19" ht="30" customHeight="1" thickBot="1" thickTop="1">
      <c r="A312" s="365"/>
      <c r="B312" s="354" t="s">
        <v>20</v>
      </c>
      <c r="C312" s="355"/>
      <c r="D312" s="127">
        <f>ROUND(D313,0)</f>
        <v>0</v>
      </c>
      <c r="E312" s="357">
        <f>ROUND(E308,0)</f>
        <v>0</v>
      </c>
      <c r="F312" s="332">
        <f>F308</f>
        <v>0</v>
      </c>
      <c r="G312" s="332">
        <f>G308</f>
        <v>0</v>
      </c>
      <c r="H312" s="334">
        <f>H308</f>
        <v>0</v>
      </c>
      <c r="I312" s="128">
        <f>IF(ISERROR(ROUND(I313,0)),"-",ROUND(I313,0))</f>
        <v>0</v>
      </c>
      <c r="J312" s="129">
        <f>ROUND(J313,0)</f>
        <v>0</v>
      </c>
      <c r="K312" s="130">
        <f aca="true" t="shared" si="17" ref="K312:R312">ROUND(K313,0)</f>
        <v>0</v>
      </c>
      <c r="L312" s="130">
        <f t="shared" si="17"/>
        <v>0</v>
      </c>
      <c r="M312" s="130">
        <f t="shared" si="17"/>
        <v>0</v>
      </c>
      <c r="N312" s="130">
        <f t="shared" si="17"/>
        <v>0</v>
      </c>
      <c r="O312" s="130">
        <f t="shared" si="17"/>
        <v>0</v>
      </c>
      <c r="P312" s="130">
        <f t="shared" si="17"/>
        <v>0</v>
      </c>
      <c r="Q312" s="131">
        <f t="shared" si="17"/>
        <v>0</v>
      </c>
      <c r="R312" s="132">
        <f t="shared" si="17"/>
        <v>0</v>
      </c>
      <c r="S312" s="348"/>
    </row>
    <row r="313" spans="1:19" ht="21.75" customHeight="1" thickBot="1" thickTop="1">
      <c r="A313" s="366"/>
      <c r="B313" s="356"/>
      <c r="C313" s="355"/>
      <c r="D313" s="133">
        <f>ROUNDDOWN((E312*$E$8+F312*$F$8+G312*$G$8+H312*$H$8)/SUM($E$8:$H$8),1)</f>
        <v>0</v>
      </c>
      <c r="E313" s="358"/>
      <c r="F313" s="333"/>
      <c r="G313" s="333"/>
      <c r="H313" s="335"/>
      <c r="I313" s="134">
        <f>ROUNDDOWN((J313*$J$8+K313*$K$8+L313*$L$8+M313*$M$8+N313*$N$8+O313*$O$8+P313*$P$8+Q313*$Q$8)/SUM($J$8:$Q$8),1)</f>
        <v>0</v>
      </c>
      <c r="J313" s="135">
        <f>ROUNDDOWN((J308*$J$9+J309*$J$10)/($J$9+$J$10),1)</f>
        <v>0</v>
      </c>
      <c r="K313" s="135">
        <f>ROUNDDOWN((K308*$K$9+K309*$K$10+K311*$K$11)/($K$9+$K$10+$K$11),1)</f>
        <v>0</v>
      </c>
      <c r="L313" s="135">
        <f>ROUNDDOWN(L308,1)</f>
        <v>0</v>
      </c>
      <c r="M313" s="135">
        <f>ROUNDDOWN(M308,1)</f>
        <v>0</v>
      </c>
      <c r="N313" s="135">
        <f>ROUNDDOWN((N308*$N$9+N309*$N$10)/($N$9+$N$10),1)</f>
        <v>0</v>
      </c>
      <c r="O313" s="135">
        <f>ROUNDDOWN((O308*$O$9+O311*$O$11)/($O$9+O$11),1)</f>
        <v>0</v>
      </c>
      <c r="P313" s="135">
        <f>ROUNDDOWN((P308*$P$9+P311*$P$11)/($P$9+$P$11),1)</f>
        <v>0</v>
      </c>
      <c r="Q313" s="136">
        <f>ROUNDDOWN(Q308,1)</f>
        <v>0</v>
      </c>
      <c r="R313" s="137">
        <f>ROUNDDOWN((R308*R298+R310*R301)/($R$9+$R$12),1)</f>
        <v>0</v>
      </c>
      <c r="S313" s="349"/>
    </row>
    <row r="314" spans="1:2" ht="14.25" customHeight="1" hidden="1" thickTop="1">
      <c r="A314" s="109"/>
      <c r="B314" s="109"/>
    </row>
    <row r="315" spans="1:2" ht="21.75" customHeight="1" hidden="1">
      <c r="A315" s="109"/>
      <c r="B315" s="109"/>
    </row>
    <row r="316" s="120" customFormat="1" ht="21" customHeight="1" hidden="1"/>
    <row r="317" s="120" customFormat="1" ht="21.75" customHeight="1" hidden="1"/>
    <row r="318" ht="20.25" customHeight="1" hidden="1"/>
    <row r="319" ht="28.5" customHeight="1" hidden="1"/>
    <row r="320" ht="24" customHeight="1" thickBot="1" thickTop="1"/>
    <row r="321" spans="1:19" ht="27" customHeight="1" thickTop="1">
      <c r="A321" s="364">
        <f>Bildungsgang!A320</f>
        <v>19</v>
      </c>
      <c r="B321" s="367" t="str">
        <f>Bildungsgang!B320</f>
        <v>Name</v>
      </c>
      <c r="C321" s="368"/>
      <c r="D321" s="369" t="s">
        <v>13</v>
      </c>
      <c r="E321" s="372"/>
      <c r="F321" s="372"/>
      <c r="G321" s="372"/>
      <c r="H321" s="373"/>
      <c r="I321" s="374" t="s">
        <v>12</v>
      </c>
      <c r="J321" s="377"/>
      <c r="K321" s="378"/>
      <c r="L321" s="378"/>
      <c r="M321" s="378"/>
      <c r="N321" s="378"/>
      <c r="O321" s="378"/>
      <c r="P321" s="378"/>
      <c r="Q321" s="379"/>
      <c r="R321" s="359" t="s">
        <v>14</v>
      </c>
      <c r="S321" s="361" t="s">
        <v>25</v>
      </c>
    </row>
    <row r="322" spans="1:19" ht="33.75" customHeight="1">
      <c r="A322" s="365"/>
      <c r="B322" s="338" t="str">
        <f>Bildungsgang!B321</f>
        <v>Geburtsdatum</v>
      </c>
      <c r="C322" s="339"/>
      <c r="D322" s="370"/>
      <c r="E322" s="346" t="s">
        <v>16</v>
      </c>
      <c r="F322" s="346" t="s">
        <v>17</v>
      </c>
      <c r="G322" s="346" t="s">
        <v>18</v>
      </c>
      <c r="H322" s="336" t="s">
        <v>19</v>
      </c>
      <c r="I322" s="375"/>
      <c r="J322" s="346" t="s">
        <v>26</v>
      </c>
      <c r="K322" s="346" t="s">
        <v>5</v>
      </c>
      <c r="L322" s="346" t="s">
        <v>6</v>
      </c>
      <c r="M322" s="346" t="s">
        <v>7</v>
      </c>
      <c r="N322" s="346" t="s">
        <v>8</v>
      </c>
      <c r="O322" s="346" t="s">
        <v>9</v>
      </c>
      <c r="P322" s="346" t="s">
        <v>10</v>
      </c>
      <c r="Q322" s="336" t="s">
        <v>11</v>
      </c>
      <c r="R322" s="360"/>
      <c r="S322" s="362"/>
    </row>
    <row r="323" spans="1:19" ht="33.75" customHeight="1">
      <c r="A323" s="365"/>
      <c r="B323" s="338" t="str">
        <f>Bildungsgang!B322</f>
        <v>Geburtsort</v>
      </c>
      <c r="C323" s="339"/>
      <c r="D323" s="370"/>
      <c r="E323" s="347"/>
      <c r="F323" s="347"/>
      <c r="G323" s="347"/>
      <c r="H323" s="337"/>
      <c r="I323" s="375"/>
      <c r="J323" s="347"/>
      <c r="K323" s="347"/>
      <c r="L323" s="347"/>
      <c r="M323" s="347"/>
      <c r="N323" s="347"/>
      <c r="O323" s="347"/>
      <c r="P323" s="347"/>
      <c r="Q323" s="337"/>
      <c r="R323" s="360"/>
      <c r="S323" s="362"/>
    </row>
    <row r="324" spans="1:21" ht="23.25" customHeight="1" thickBot="1">
      <c r="A324" s="365"/>
      <c r="B324" s="340" t="str">
        <f>Bildungsgang!B323</f>
        <v>letzter Schulabschluss</v>
      </c>
      <c r="C324" s="341"/>
      <c r="D324" s="370"/>
      <c r="E324" s="138" t="s">
        <v>0</v>
      </c>
      <c r="F324" s="138" t="s">
        <v>1</v>
      </c>
      <c r="G324" s="138" t="s">
        <v>2</v>
      </c>
      <c r="H324" s="139" t="s">
        <v>3</v>
      </c>
      <c r="I324" s="375"/>
      <c r="J324" s="138">
        <v>1</v>
      </c>
      <c r="K324" s="138">
        <v>2</v>
      </c>
      <c r="L324" s="138">
        <v>3</v>
      </c>
      <c r="M324" s="138">
        <v>4</v>
      </c>
      <c r="N324" s="138">
        <v>5</v>
      </c>
      <c r="O324" s="138">
        <v>6</v>
      </c>
      <c r="P324" s="138">
        <v>7</v>
      </c>
      <c r="Q324" s="139">
        <v>8</v>
      </c>
      <c r="R324" s="360"/>
      <c r="S324" s="363"/>
      <c r="U324" s="108"/>
    </row>
    <row r="325" spans="1:23" ht="21.75" customHeight="1" thickBot="1" thickTop="1">
      <c r="A325" s="365"/>
      <c r="B325" s="342" t="s">
        <v>62</v>
      </c>
      <c r="C325" s="343"/>
      <c r="D325" s="370"/>
      <c r="E325" s="110">
        <f>Bildungsgang!E335</f>
        <v>0</v>
      </c>
      <c r="F325" s="110">
        <f>Bildungsgang!F335</f>
        <v>0</v>
      </c>
      <c r="G325" s="110">
        <f>Bildungsgang!G335</f>
        <v>0</v>
      </c>
      <c r="H325" s="110">
        <f>Bildungsgang!H335</f>
        <v>0</v>
      </c>
      <c r="I325" s="375"/>
      <c r="J325" s="110">
        <f>Bildungsgang!J335</f>
        <v>0</v>
      </c>
      <c r="K325" s="110">
        <f>Bildungsgang!K335</f>
        <v>0</v>
      </c>
      <c r="L325" s="110">
        <f>Bildungsgang!L335</f>
        <v>0</v>
      </c>
      <c r="M325" s="110">
        <f>Bildungsgang!M335</f>
        <v>0</v>
      </c>
      <c r="N325" s="110">
        <f>Bildungsgang!N335</f>
        <v>0</v>
      </c>
      <c r="O325" s="110">
        <f>Bildungsgang!O335</f>
        <v>0</v>
      </c>
      <c r="P325" s="110">
        <f>Bildungsgang!P335</f>
        <v>0</v>
      </c>
      <c r="Q325" s="111">
        <f>Bildungsgang!Q335</f>
        <v>0</v>
      </c>
      <c r="R325" s="112">
        <f>Bildungsgang!R335</f>
        <v>0</v>
      </c>
      <c r="S325" s="171" t="str">
        <f>IF(OR(D329&gt;4,I329&gt;4,J329&gt;4,K329&gt;4,N329&gt;4,O329&gt;4,P329&gt;4,R329&gt;4,(COUNTIF(E329:H329,6)+COUNTIF(J329:Q329,6))&gt;1,(COUNTIF(E329:H329,5)+COUNTIF(J329:Q329,5))&gt;2,AND((COUNTIF(E329:H329,6)+COUNTIF(J329:Q329,6))&gt;0,(COUNTIF(E329:H329,5)+COUNTIF(J329:Q329,5))&gt;0)),"Nicht bestanden","Bestanden")</f>
        <v>Bestanden</v>
      </c>
      <c r="T325" s="109"/>
      <c r="U325" s="109"/>
      <c r="V325" s="109"/>
      <c r="W325" s="109"/>
    </row>
    <row r="326" spans="1:19" s="120" customFormat="1" ht="21.75" customHeight="1" thickBot="1" thickTop="1">
      <c r="A326" s="365"/>
      <c r="B326" s="344" t="s">
        <v>63</v>
      </c>
      <c r="C326" s="345"/>
      <c r="D326" s="370"/>
      <c r="E326" s="113"/>
      <c r="F326" s="114"/>
      <c r="G326" s="114"/>
      <c r="H326" s="115"/>
      <c r="I326" s="375"/>
      <c r="J326" s="116"/>
      <c r="K326" s="117"/>
      <c r="L326" s="114"/>
      <c r="M326" s="114"/>
      <c r="N326" s="118"/>
      <c r="O326" s="114"/>
      <c r="P326" s="114"/>
      <c r="Q326" s="115"/>
      <c r="R326" s="119"/>
      <c r="S326" s="348"/>
    </row>
    <row r="327" spans="1:19" s="120" customFormat="1" ht="21.75" customHeight="1" thickBot="1" thickTop="1">
      <c r="A327" s="365"/>
      <c r="B327" s="350" t="s">
        <v>64</v>
      </c>
      <c r="C327" s="351"/>
      <c r="D327" s="370"/>
      <c r="E327" s="121"/>
      <c r="F327" s="122"/>
      <c r="G327" s="122"/>
      <c r="H327" s="123"/>
      <c r="I327" s="375"/>
      <c r="J327" s="113"/>
      <c r="K327" s="114"/>
      <c r="L327" s="114"/>
      <c r="M327" s="114"/>
      <c r="N327" s="114"/>
      <c r="O327" s="114"/>
      <c r="P327" s="114"/>
      <c r="Q327" s="115"/>
      <c r="R327" s="124"/>
      <c r="S327" s="348"/>
    </row>
    <row r="328" spans="1:19" ht="21.75" customHeight="1" thickBot="1" thickTop="1">
      <c r="A328" s="365"/>
      <c r="B328" s="352" t="s">
        <v>65</v>
      </c>
      <c r="C328" s="353"/>
      <c r="D328" s="371"/>
      <c r="E328" s="125"/>
      <c r="F328" s="114"/>
      <c r="G328" s="114"/>
      <c r="H328" s="115"/>
      <c r="I328" s="376"/>
      <c r="J328" s="125"/>
      <c r="K328" s="126"/>
      <c r="L328" s="114"/>
      <c r="M328" s="114"/>
      <c r="N328" s="114"/>
      <c r="O328" s="126"/>
      <c r="P328" s="126"/>
      <c r="Q328" s="115"/>
      <c r="R328" s="119"/>
      <c r="S328" s="348"/>
    </row>
    <row r="329" spans="1:19" ht="30" customHeight="1" thickBot="1" thickTop="1">
      <c r="A329" s="365"/>
      <c r="B329" s="354" t="s">
        <v>20</v>
      </c>
      <c r="C329" s="355"/>
      <c r="D329" s="127">
        <f>ROUND(D330,0)</f>
        <v>0</v>
      </c>
      <c r="E329" s="357">
        <f>ROUND(E325,0)</f>
        <v>0</v>
      </c>
      <c r="F329" s="332">
        <f>F325</f>
        <v>0</v>
      </c>
      <c r="G329" s="332">
        <f>G325</f>
        <v>0</v>
      </c>
      <c r="H329" s="334">
        <f>H325</f>
        <v>0</v>
      </c>
      <c r="I329" s="128">
        <f>IF(ISERROR(ROUND(I330,0)),"-",ROUND(I330,0))</f>
        <v>0</v>
      </c>
      <c r="J329" s="129">
        <f>ROUND(J330,0)</f>
        <v>0</v>
      </c>
      <c r="K329" s="130">
        <f aca="true" t="shared" si="18" ref="K329:R329">ROUND(K330,0)</f>
        <v>0</v>
      </c>
      <c r="L329" s="130">
        <f t="shared" si="18"/>
        <v>0</v>
      </c>
      <c r="M329" s="130">
        <f t="shared" si="18"/>
        <v>0</v>
      </c>
      <c r="N329" s="130">
        <f t="shared" si="18"/>
        <v>0</v>
      </c>
      <c r="O329" s="130">
        <f t="shared" si="18"/>
        <v>0</v>
      </c>
      <c r="P329" s="130">
        <f t="shared" si="18"/>
        <v>0</v>
      </c>
      <c r="Q329" s="131">
        <f t="shared" si="18"/>
        <v>0</v>
      </c>
      <c r="R329" s="132">
        <f t="shared" si="18"/>
        <v>0</v>
      </c>
      <c r="S329" s="348"/>
    </row>
    <row r="330" spans="1:19" ht="21.75" customHeight="1" thickBot="1" thickTop="1">
      <c r="A330" s="366"/>
      <c r="B330" s="356"/>
      <c r="C330" s="355"/>
      <c r="D330" s="133">
        <f>ROUNDDOWN((E329*$E$8+F329*$F$8+G329*$G$8+H329*$H$8)/SUM($E$8:$H$8),1)</f>
        <v>0</v>
      </c>
      <c r="E330" s="358"/>
      <c r="F330" s="333"/>
      <c r="G330" s="333"/>
      <c r="H330" s="335"/>
      <c r="I330" s="134">
        <f>ROUNDDOWN((J330*$J$8+K330*$K$8+L330*$L$8+M330*$M$8+N330*$N$8+O330*$O$8+P330*$P$8+Q330*$Q$8)/SUM($J$8:$Q$8),1)</f>
        <v>0</v>
      </c>
      <c r="J330" s="135">
        <f>ROUNDDOWN((J325*$J$9+J326*$J$10)/($J$9+$J$10),1)</f>
        <v>0</v>
      </c>
      <c r="K330" s="135">
        <f>ROUNDDOWN((K325*$K$9+K326*$K$10+K328*$K$11)/($K$9+$K$10+$K$11),1)</f>
        <v>0</v>
      </c>
      <c r="L330" s="135">
        <f>ROUNDDOWN(L325,1)</f>
        <v>0</v>
      </c>
      <c r="M330" s="135">
        <f>ROUNDDOWN(M325,1)</f>
        <v>0</v>
      </c>
      <c r="N330" s="135">
        <f>ROUNDDOWN((N325*$N$9+N326*$N$10)/($N$9+$N$10),1)</f>
        <v>0</v>
      </c>
      <c r="O330" s="135">
        <f>ROUNDDOWN((O325*$O$9+O328*$O$11)/($O$9+O$11),1)</f>
        <v>0</v>
      </c>
      <c r="P330" s="135">
        <f>ROUNDDOWN((P325*$P$9+P328*$P$11)/($P$9+$P$11),1)</f>
        <v>0</v>
      </c>
      <c r="Q330" s="136">
        <f>ROUNDDOWN(Q325,1)</f>
        <v>0</v>
      </c>
      <c r="R330" s="137">
        <f>ROUNDDOWN((R325*R315+R327*R318)/($R$9+$R$12),1)</f>
        <v>0</v>
      </c>
      <c r="S330" s="349"/>
    </row>
    <row r="331" spans="1:2" ht="15" customHeight="1" hidden="1" thickTop="1">
      <c r="A331" s="109"/>
      <c r="B331" s="109"/>
    </row>
    <row r="332" spans="1:2" ht="14.25" customHeight="1" hidden="1">
      <c r="A332" s="109"/>
      <c r="B332" s="109"/>
    </row>
    <row r="333" spans="1:2" ht="21.75" customHeight="1" hidden="1">
      <c r="A333" s="109"/>
      <c r="B333" s="109"/>
    </row>
    <row r="334" s="120" customFormat="1" ht="21" customHeight="1" hidden="1"/>
    <row r="335" s="120" customFormat="1" ht="21.75" customHeight="1" hidden="1"/>
    <row r="336" ht="20.25" customHeight="1" hidden="1"/>
    <row r="337" ht="24" customHeight="1" thickBot="1" thickTop="1"/>
    <row r="338" spans="1:19" ht="27" customHeight="1" thickTop="1">
      <c r="A338" s="364">
        <f>Bildungsgang!A337</f>
        <v>20</v>
      </c>
      <c r="B338" s="367" t="str">
        <f>Bildungsgang!B337</f>
        <v>Name</v>
      </c>
      <c r="C338" s="368"/>
      <c r="D338" s="369" t="s">
        <v>13</v>
      </c>
      <c r="E338" s="372"/>
      <c r="F338" s="372"/>
      <c r="G338" s="372"/>
      <c r="H338" s="373"/>
      <c r="I338" s="374" t="s">
        <v>12</v>
      </c>
      <c r="J338" s="377"/>
      <c r="K338" s="378"/>
      <c r="L338" s="378"/>
      <c r="M338" s="378"/>
      <c r="N338" s="378"/>
      <c r="O338" s="378"/>
      <c r="P338" s="378"/>
      <c r="Q338" s="379"/>
      <c r="R338" s="359" t="s">
        <v>14</v>
      </c>
      <c r="S338" s="361" t="s">
        <v>25</v>
      </c>
    </row>
    <row r="339" spans="1:19" ht="33.75" customHeight="1">
      <c r="A339" s="365"/>
      <c r="B339" s="338" t="str">
        <f>Bildungsgang!B338</f>
        <v>Geburtsdatum</v>
      </c>
      <c r="C339" s="339"/>
      <c r="D339" s="370"/>
      <c r="E339" s="346" t="s">
        <v>16</v>
      </c>
      <c r="F339" s="346" t="s">
        <v>17</v>
      </c>
      <c r="G339" s="346" t="s">
        <v>18</v>
      </c>
      <c r="H339" s="336" t="s">
        <v>19</v>
      </c>
      <c r="I339" s="375"/>
      <c r="J339" s="346" t="s">
        <v>26</v>
      </c>
      <c r="K339" s="346" t="s">
        <v>5</v>
      </c>
      <c r="L339" s="346" t="s">
        <v>6</v>
      </c>
      <c r="M339" s="346" t="s">
        <v>7</v>
      </c>
      <c r="N339" s="346" t="s">
        <v>8</v>
      </c>
      <c r="O339" s="346" t="s">
        <v>9</v>
      </c>
      <c r="P339" s="346" t="s">
        <v>10</v>
      </c>
      <c r="Q339" s="336" t="s">
        <v>11</v>
      </c>
      <c r="R339" s="360"/>
      <c r="S339" s="362"/>
    </row>
    <row r="340" spans="1:19" ht="33.75" customHeight="1">
      <c r="A340" s="365"/>
      <c r="B340" s="338" t="str">
        <f>Bildungsgang!B339</f>
        <v>Geburtsort</v>
      </c>
      <c r="C340" s="339"/>
      <c r="D340" s="370"/>
      <c r="E340" s="347"/>
      <c r="F340" s="347"/>
      <c r="G340" s="347"/>
      <c r="H340" s="337"/>
      <c r="I340" s="375"/>
      <c r="J340" s="347"/>
      <c r="K340" s="347"/>
      <c r="L340" s="347"/>
      <c r="M340" s="347"/>
      <c r="N340" s="347"/>
      <c r="O340" s="347"/>
      <c r="P340" s="347"/>
      <c r="Q340" s="337"/>
      <c r="R340" s="360"/>
      <c r="S340" s="362"/>
    </row>
    <row r="341" spans="1:21" ht="23.25" customHeight="1" thickBot="1">
      <c r="A341" s="365"/>
      <c r="B341" s="340" t="str">
        <f>Bildungsgang!B340</f>
        <v>letzter Schulabschluss</v>
      </c>
      <c r="C341" s="341"/>
      <c r="D341" s="370"/>
      <c r="E341" s="138" t="s">
        <v>0</v>
      </c>
      <c r="F341" s="138" t="s">
        <v>1</v>
      </c>
      <c r="G341" s="138" t="s">
        <v>2</v>
      </c>
      <c r="H341" s="139" t="s">
        <v>3</v>
      </c>
      <c r="I341" s="375"/>
      <c r="J341" s="138">
        <v>1</v>
      </c>
      <c r="K341" s="138">
        <v>2</v>
      </c>
      <c r="L341" s="138">
        <v>3</v>
      </c>
      <c r="M341" s="138">
        <v>4</v>
      </c>
      <c r="N341" s="138">
        <v>5</v>
      </c>
      <c r="O341" s="138">
        <v>6</v>
      </c>
      <c r="P341" s="138">
        <v>7</v>
      </c>
      <c r="Q341" s="139">
        <v>8</v>
      </c>
      <c r="R341" s="360"/>
      <c r="S341" s="363"/>
      <c r="U341" s="108"/>
    </row>
    <row r="342" spans="1:23" ht="21.75" customHeight="1" thickBot="1" thickTop="1">
      <c r="A342" s="365"/>
      <c r="B342" s="342" t="s">
        <v>62</v>
      </c>
      <c r="C342" s="343"/>
      <c r="D342" s="370"/>
      <c r="E342" s="110">
        <f>Bildungsgang!E352</f>
        <v>0</v>
      </c>
      <c r="F342" s="110">
        <f>Bildungsgang!F352</f>
        <v>0</v>
      </c>
      <c r="G342" s="110">
        <f>Bildungsgang!G352</f>
        <v>0</v>
      </c>
      <c r="H342" s="110">
        <f>Bildungsgang!H352</f>
        <v>0</v>
      </c>
      <c r="I342" s="375"/>
      <c r="J342" s="110">
        <f>Bildungsgang!J352</f>
        <v>0</v>
      </c>
      <c r="K342" s="110">
        <f>Bildungsgang!K352</f>
        <v>0</v>
      </c>
      <c r="L342" s="110">
        <f>Bildungsgang!L352</f>
        <v>0</v>
      </c>
      <c r="M342" s="110">
        <f>Bildungsgang!M352</f>
        <v>0</v>
      </c>
      <c r="N342" s="110">
        <f>Bildungsgang!N352</f>
        <v>0</v>
      </c>
      <c r="O342" s="110">
        <f>Bildungsgang!O352</f>
        <v>0</v>
      </c>
      <c r="P342" s="110">
        <f>Bildungsgang!P352</f>
        <v>0</v>
      </c>
      <c r="Q342" s="111">
        <f>Bildungsgang!Q352</f>
        <v>0</v>
      </c>
      <c r="R342" s="112">
        <f>Bildungsgang!R352</f>
        <v>0</v>
      </c>
      <c r="S342" s="171" t="str">
        <f>IF(OR(D346&gt;4,I346&gt;4,J346&gt;4,K346&gt;4,N346&gt;4,O346&gt;4,P346&gt;4,R346&gt;4,(COUNTIF(E346:H346,6)+COUNTIF(J346:Q346,6))&gt;1,(COUNTIF(E346:H346,5)+COUNTIF(J346:Q346,5))&gt;2,AND((COUNTIF(E346:H346,6)+COUNTIF(J346:Q346,6))&gt;0,(COUNTIF(E346:H346,5)+COUNTIF(J346:Q346,5))&gt;0)),"Nicht bestanden","Bestanden")</f>
        <v>Bestanden</v>
      </c>
      <c r="T342" s="109"/>
      <c r="U342" s="109"/>
      <c r="V342" s="109"/>
      <c r="W342" s="109"/>
    </row>
    <row r="343" spans="1:19" s="120" customFormat="1" ht="21.75" customHeight="1" thickBot="1" thickTop="1">
      <c r="A343" s="365"/>
      <c r="B343" s="344" t="s">
        <v>63</v>
      </c>
      <c r="C343" s="345"/>
      <c r="D343" s="370"/>
      <c r="E343" s="113"/>
      <c r="F343" s="114"/>
      <c r="G343" s="114"/>
      <c r="H343" s="115"/>
      <c r="I343" s="375"/>
      <c r="J343" s="116"/>
      <c r="K343" s="117"/>
      <c r="L343" s="114"/>
      <c r="M343" s="114"/>
      <c r="N343" s="118"/>
      <c r="O343" s="114"/>
      <c r="P343" s="114"/>
      <c r="Q343" s="115"/>
      <c r="R343" s="119"/>
      <c r="S343" s="348"/>
    </row>
    <row r="344" spans="1:19" s="120" customFormat="1" ht="21.75" customHeight="1" thickBot="1" thickTop="1">
      <c r="A344" s="365"/>
      <c r="B344" s="350" t="s">
        <v>64</v>
      </c>
      <c r="C344" s="351"/>
      <c r="D344" s="370"/>
      <c r="E344" s="121"/>
      <c r="F344" s="122"/>
      <c r="G344" s="122"/>
      <c r="H344" s="123"/>
      <c r="I344" s="375"/>
      <c r="J344" s="113"/>
      <c r="K344" s="114"/>
      <c r="L344" s="114"/>
      <c r="M344" s="114"/>
      <c r="N344" s="114"/>
      <c r="O344" s="114"/>
      <c r="P344" s="114"/>
      <c r="Q344" s="115"/>
      <c r="R344" s="124"/>
      <c r="S344" s="348"/>
    </row>
    <row r="345" spans="1:19" ht="21.75" customHeight="1" thickBot="1" thickTop="1">
      <c r="A345" s="365"/>
      <c r="B345" s="352" t="s">
        <v>65</v>
      </c>
      <c r="C345" s="353"/>
      <c r="D345" s="371"/>
      <c r="E345" s="125"/>
      <c r="F345" s="114"/>
      <c r="G345" s="114"/>
      <c r="H345" s="115"/>
      <c r="I345" s="376"/>
      <c r="J345" s="125"/>
      <c r="K345" s="126"/>
      <c r="L345" s="114"/>
      <c r="M345" s="114"/>
      <c r="N345" s="114"/>
      <c r="O345" s="126"/>
      <c r="P345" s="126"/>
      <c r="Q345" s="115"/>
      <c r="R345" s="119"/>
      <c r="S345" s="348"/>
    </row>
    <row r="346" spans="1:19" ht="30" customHeight="1" thickBot="1" thickTop="1">
      <c r="A346" s="365"/>
      <c r="B346" s="354" t="s">
        <v>20</v>
      </c>
      <c r="C346" s="355"/>
      <c r="D346" s="127">
        <f>ROUND(D347,0)</f>
        <v>0</v>
      </c>
      <c r="E346" s="357">
        <f>ROUND(E342,0)</f>
        <v>0</v>
      </c>
      <c r="F346" s="332">
        <f>F342</f>
        <v>0</v>
      </c>
      <c r="G346" s="332">
        <f>G342</f>
        <v>0</v>
      </c>
      <c r="H346" s="334">
        <f>H342</f>
        <v>0</v>
      </c>
      <c r="I346" s="128">
        <f>IF(ISERROR(ROUND(I347,0)),"-",ROUND(I347,0))</f>
        <v>0</v>
      </c>
      <c r="J346" s="129">
        <f>ROUND(J347,0)</f>
        <v>0</v>
      </c>
      <c r="K346" s="130">
        <f aca="true" t="shared" si="19" ref="K346:R346">ROUND(K347,0)</f>
        <v>0</v>
      </c>
      <c r="L346" s="130">
        <f t="shared" si="19"/>
        <v>0</v>
      </c>
      <c r="M346" s="130">
        <f t="shared" si="19"/>
        <v>0</v>
      </c>
      <c r="N346" s="130">
        <f t="shared" si="19"/>
        <v>0</v>
      </c>
      <c r="O346" s="130">
        <f t="shared" si="19"/>
        <v>0</v>
      </c>
      <c r="P346" s="130">
        <f t="shared" si="19"/>
        <v>0</v>
      </c>
      <c r="Q346" s="131">
        <f t="shared" si="19"/>
        <v>0</v>
      </c>
      <c r="R346" s="132">
        <f t="shared" si="19"/>
        <v>0</v>
      </c>
      <c r="S346" s="348"/>
    </row>
    <row r="347" spans="1:19" ht="21.75" customHeight="1" thickBot="1" thickTop="1">
      <c r="A347" s="366"/>
      <c r="B347" s="356"/>
      <c r="C347" s="355"/>
      <c r="D347" s="133">
        <f>ROUNDDOWN((E346*$E$8+F346*$F$8+G346*$G$8+H346*$H$8)/SUM($E$8:$H$8),1)</f>
        <v>0</v>
      </c>
      <c r="E347" s="358"/>
      <c r="F347" s="333"/>
      <c r="G347" s="333"/>
      <c r="H347" s="335"/>
      <c r="I347" s="134">
        <f>ROUNDDOWN((J347*$J$8+K347*$K$8+L347*$L$8+M347*$M$8+N347*$N$8+O347*$O$8+P347*$P$8+Q347*$Q$8)/SUM($J$8:$Q$8),1)</f>
        <v>0</v>
      </c>
      <c r="J347" s="135">
        <f>ROUNDDOWN((J342*$J$9+J343*$J$10)/($J$9+$J$10),1)</f>
        <v>0</v>
      </c>
      <c r="K347" s="135">
        <f>ROUNDDOWN((K342*$K$9+K343*$K$10+K345*$K$11)/($K$9+$K$10+$K$11),1)</f>
        <v>0</v>
      </c>
      <c r="L347" s="135">
        <f>ROUNDDOWN(L342,1)</f>
        <v>0</v>
      </c>
      <c r="M347" s="135">
        <f>ROUNDDOWN(M342,1)</f>
        <v>0</v>
      </c>
      <c r="N347" s="135">
        <f>ROUNDDOWN((N342*$N$9+N343*$N$10)/($N$9+$N$10),1)</f>
        <v>0</v>
      </c>
      <c r="O347" s="135">
        <f>ROUNDDOWN((O342*$O$9+O345*$O$11)/($O$9+O$11),1)</f>
        <v>0</v>
      </c>
      <c r="P347" s="135">
        <f>ROUNDDOWN((P342*$P$9+P345*$P$11)/($P$9+$P$11),1)</f>
        <v>0</v>
      </c>
      <c r="Q347" s="136">
        <f>ROUNDDOWN(Q342,1)</f>
        <v>0</v>
      </c>
      <c r="R347" s="137">
        <f>ROUNDDOWN((R342*R332+R344*R335)/($R$9+$R$12),1)</f>
        <v>0</v>
      </c>
      <c r="S347" s="349"/>
    </row>
    <row r="348" spans="1:2" ht="15.75" customHeight="1" hidden="1" thickTop="1">
      <c r="A348" s="109"/>
      <c r="B348" s="109"/>
    </row>
    <row r="349" spans="1:2" ht="15" customHeight="1" hidden="1">
      <c r="A349" s="109"/>
      <c r="B349" s="109"/>
    </row>
    <row r="350" spans="1:2" ht="14.25" customHeight="1" hidden="1">
      <c r="A350" s="109"/>
      <c r="B350" s="109"/>
    </row>
    <row r="351" spans="1:2" ht="21.75" customHeight="1" hidden="1">
      <c r="A351" s="109"/>
      <c r="B351" s="109"/>
    </row>
    <row r="352" s="120" customFormat="1" ht="21" customHeight="1" hidden="1"/>
    <row r="353" s="120" customFormat="1" ht="21" customHeight="1" hidden="1"/>
    <row r="354" ht="24" customHeight="1" thickBot="1" thickTop="1"/>
    <row r="355" spans="1:19" ht="27" customHeight="1" thickTop="1">
      <c r="A355" s="364">
        <f>Bildungsgang!A354</f>
        <v>21</v>
      </c>
      <c r="B355" s="367" t="str">
        <f>Bildungsgang!B354</f>
        <v>Name</v>
      </c>
      <c r="C355" s="368"/>
      <c r="D355" s="369" t="s">
        <v>13</v>
      </c>
      <c r="E355" s="372"/>
      <c r="F355" s="372"/>
      <c r="G355" s="372"/>
      <c r="H355" s="373"/>
      <c r="I355" s="374" t="s">
        <v>12</v>
      </c>
      <c r="J355" s="377"/>
      <c r="K355" s="378"/>
      <c r="L355" s="378"/>
      <c r="M355" s="378"/>
      <c r="N355" s="378"/>
      <c r="O355" s="378"/>
      <c r="P355" s="378"/>
      <c r="Q355" s="379"/>
      <c r="R355" s="359" t="s">
        <v>14</v>
      </c>
      <c r="S355" s="361" t="s">
        <v>25</v>
      </c>
    </row>
    <row r="356" spans="1:19" ht="33.75" customHeight="1">
      <c r="A356" s="365"/>
      <c r="B356" s="338" t="str">
        <f>Bildungsgang!B355</f>
        <v>Geburtsdatum</v>
      </c>
      <c r="C356" s="339"/>
      <c r="D356" s="370"/>
      <c r="E356" s="346" t="s">
        <v>16</v>
      </c>
      <c r="F356" s="346" t="s">
        <v>17</v>
      </c>
      <c r="G356" s="346" t="s">
        <v>18</v>
      </c>
      <c r="H356" s="336" t="s">
        <v>19</v>
      </c>
      <c r="I356" s="375"/>
      <c r="J356" s="346" t="s">
        <v>26</v>
      </c>
      <c r="K356" s="346" t="s">
        <v>5</v>
      </c>
      <c r="L356" s="346" t="s">
        <v>6</v>
      </c>
      <c r="M356" s="346" t="s">
        <v>7</v>
      </c>
      <c r="N356" s="346" t="s">
        <v>8</v>
      </c>
      <c r="O356" s="346" t="s">
        <v>9</v>
      </c>
      <c r="P356" s="346" t="s">
        <v>10</v>
      </c>
      <c r="Q356" s="336" t="s">
        <v>11</v>
      </c>
      <c r="R356" s="360"/>
      <c r="S356" s="362"/>
    </row>
    <row r="357" spans="1:19" ht="33.75" customHeight="1">
      <c r="A357" s="365"/>
      <c r="B357" s="338" t="str">
        <f>Bildungsgang!B356</f>
        <v>Geburtsort</v>
      </c>
      <c r="C357" s="339"/>
      <c r="D357" s="370"/>
      <c r="E357" s="347"/>
      <c r="F357" s="347"/>
      <c r="G357" s="347"/>
      <c r="H357" s="337"/>
      <c r="I357" s="375"/>
      <c r="J357" s="347"/>
      <c r="K357" s="347"/>
      <c r="L357" s="347"/>
      <c r="M357" s="347"/>
      <c r="N357" s="347"/>
      <c r="O357" s="347"/>
      <c r="P357" s="347"/>
      <c r="Q357" s="337"/>
      <c r="R357" s="360"/>
      <c r="S357" s="362"/>
    </row>
    <row r="358" spans="1:21" ht="23.25" customHeight="1" thickBot="1">
      <c r="A358" s="365"/>
      <c r="B358" s="340" t="str">
        <f>Bildungsgang!B357</f>
        <v>letzter Schulabschluss</v>
      </c>
      <c r="C358" s="341"/>
      <c r="D358" s="370"/>
      <c r="E358" s="138" t="s">
        <v>0</v>
      </c>
      <c r="F358" s="138" t="s">
        <v>1</v>
      </c>
      <c r="G358" s="138" t="s">
        <v>2</v>
      </c>
      <c r="H358" s="139" t="s">
        <v>3</v>
      </c>
      <c r="I358" s="375"/>
      <c r="J358" s="138">
        <v>1</v>
      </c>
      <c r="K358" s="138">
        <v>2</v>
      </c>
      <c r="L358" s="138">
        <v>3</v>
      </c>
      <c r="M358" s="138">
        <v>4</v>
      </c>
      <c r="N358" s="138">
        <v>5</v>
      </c>
      <c r="O358" s="138">
        <v>6</v>
      </c>
      <c r="P358" s="138">
        <v>7</v>
      </c>
      <c r="Q358" s="139">
        <v>8</v>
      </c>
      <c r="R358" s="360"/>
      <c r="S358" s="363"/>
      <c r="U358" s="108"/>
    </row>
    <row r="359" spans="1:23" ht="21.75" customHeight="1" thickBot="1" thickTop="1">
      <c r="A359" s="365"/>
      <c r="B359" s="342" t="s">
        <v>62</v>
      </c>
      <c r="C359" s="343"/>
      <c r="D359" s="370"/>
      <c r="E359" s="110">
        <f>Bildungsgang!E369</f>
        <v>0</v>
      </c>
      <c r="F359" s="110">
        <f>Bildungsgang!F369</f>
        <v>0</v>
      </c>
      <c r="G359" s="110">
        <f>Bildungsgang!G369</f>
        <v>0</v>
      </c>
      <c r="H359" s="110">
        <f>Bildungsgang!H369</f>
        <v>0</v>
      </c>
      <c r="I359" s="375"/>
      <c r="J359" s="110">
        <f>Bildungsgang!J369</f>
        <v>0</v>
      </c>
      <c r="K359" s="110">
        <f>Bildungsgang!K369</f>
        <v>0</v>
      </c>
      <c r="L359" s="110">
        <f>Bildungsgang!L369</f>
        <v>0</v>
      </c>
      <c r="M359" s="110">
        <f>Bildungsgang!M369</f>
        <v>0</v>
      </c>
      <c r="N359" s="110">
        <f>Bildungsgang!N369</f>
        <v>0</v>
      </c>
      <c r="O359" s="110">
        <f>Bildungsgang!O369</f>
        <v>0</v>
      </c>
      <c r="P359" s="110">
        <f>Bildungsgang!P369</f>
        <v>0</v>
      </c>
      <c r="Q359" s="111">
        <f>Bildungsgang!Q369</f>
        <v>0</v>
      </c>
      <c r="R359" s="112">
        <f>Bildungsgang!R369</f>
        <v>0</v>
      </c>
      <c r="S359" s="171" t="str">
        <f>IF(OR(D363&gt;4,I363&gt;4,J363&gt;4,K363&gt;4,N363&gt;4,O363&gt;4,P363&gt;4,R363&gt;4,(COUNTIF(E363:H363,6)+COUNTIF(J363:Q363,6))&gt;1,(COUNTIF(E363:H363,5)+COUNTIF(J363:Q363,5))&gt;2,AND((COUNTIF(E363:H363,6)+COUNTIF(J363:Q363,6))&gt;0,(COUNTIF(E363:H363,5)+COUNTIF(J363:Q363,5))&gt;0)),"Nicht bestanden","Bestanden")</f>
        <v>Bestanden</v>
      </c>
      <c r="T359" s="109"/>
      <c r="U359" s="109"/>
      <c r="V359" s="109"/>
      <c r="W359" s="109"/>
    </row>
    <row r="360" spans="1:19" s="120" customFormat="1" ht="21.75" customHeight="1" thickBot="1" thickTop="1">
      <c r="A360" s="365"/>
      <c r="B360" s="344" t="s">
        <v>63</v>
      </c>
      <c r="C360" s="345"/>
      <c r="D360" s="370"/>
      <c r="E360" s="113"/>
      <c r="F360" s="114"/>
      <c r="G360" s="114"/>
      <c r="H360" s="115"/>
      <c r="I360" s="375"/>
      <c r="J360" s="116"/>
      <c r="K360" s="117"/>
      <c r="L360" s="114"/>
      <c r="M360" s="114"/>
      <c r="N360" s="118"/>
      <c r="O360" s="114"/>
      <c r="P360" s="114"/>
      <c r="Q360" s="115"/>
      <c r="R360" s="119"/>
      <c r="S360" s="348"/>
    </row>
    <row r="361" spans="1:19" s="120" customFormat="1" ht="21.75" customHeight="1" thickBot="1" thickTop="1">
      <c r="A361" s="365"/>
      <c r="B361" s="350" t="s">
        <v>64</v>
      </c>
      <c r="C361" s="351"/>
      <c r="D361" s="370"/>
      <c r="E361" s="121"/>
      <c r="F361" s="122"/>
      <c r="G361" s="122"/>
      <c r="H361" s="123"/>
      <c r="I361" s="375"/>
      <c r="J361" s="113"/>
      <c r="K361" s="114"/>
      <c r="L361" s="114"/>
      <c r="M361" s="114"/>
      <c r="N361" s="114"/>
      <c r="O361" s="114"/>
      <c r="P361" s="114"/>
      <c r="Q361" s="115"/>
      <c r="R361" s="124"/>
      <c r="S361" s="348"/>
    </row>
    <row r="362" spans="1:19" ht="21.75" customHeight="1" thickBot="1" thickTop="1">
      <c r="A362" s="365"/>
      <c r="B362" s="352" t="s">
        <v>65</v>
      </c>
      <c r="C362" s="353"/>
      <c r="D362" s="371"/>
      <c r="E362" s="125"/>
      <c r="F362" s="114"/>
      <c r="G362" s="114"/>
      <c r="H362" s="115"/>
      <c r="I362" s="376"/>
      <c r="J362" s="125"/>
      <c r="K362" s="126"/>
      <c r="L362" s="114"/>
      <c r="M362" s="114"/>
      <c r="N362" s="114"/>
      <c r="O362" s="126"/>
      <c r="P362" s="126"/>
      <c r="Q362" s="115"/>
      <c r="R362" s="119"/>
      <c r="S362" s="348"/>
    </row>
    <row r="363" spans="1:19" ht="30" customHeight="1" thickBot="1" thickTop="1">
      <c r="A363" s="365"/>
      <c r="B363" s="354" t="s">
        <v>20</v>
      </c>
      <c r="C363" s="355"/>
      <c r="D363" s="127">
        <f>ROUND(D364,0)</f>
        <v>0</v>
      </c>
      <c r="E363" s="357">
        <f>ROUND(E359,0)</f>
        <v>0</v>
      </c>
      <c r="F363" s="332">
        <f>F359</f>
        <v>0</v>
      </c>
      <c r="G363" s="332">
        <f>G359</f>
        <v>0</v>
      </c>
      <c r="H363" s="334">
        <f>H359</f>
        <v>0</v>
      </c>
      <c r="I363" s="128">
        <f>IF(ISERROR(ROUND(I364,0)),"-",ROUND(I364,0))</f>
        <v>0</v>
      </c>
      <c r="J363" s="129">
        <f>ROUND(J364,0)</f>
        <v>0</v>
      </c>
      <c r="K363" s="130">
        <f aca="true" t="shared" si="20" ref="K363:R363">ROUND(K364,0)</f>
        <v>0</v>
      </c>
      <c r="L363" s="130">
        <f t="shared" si="20"/>
        <v>0</v>
      </c>
      <c r="M363" s="130">
        <f t="shared" si="20"/>
        <v>0</v>
      </c>
      <c r="N363" s="130">
        <f t="shared" si="20"/>
        <v>0</v>
      </c>
      <c r="O363" s="130">
        <f t="shared" si="20"/>
        <v>0</v>
      </c>
      <c r="P363" s="130">
        <f t="shared" si="20"/>
        <v>0</v>
      </c>
      <c r="Q363" s="131">
        <f t="shared" si="20"/>
        <v>0</v>
      </c>
      <c r="R363" s="132">
        <f t="shared" si="20"/>
        <v>0</v>
      </c>
      <c r="S363" s="348"/>
    </row>
    <row r="364" spans="1:19" ht="21.75" customHeight="1" thickBot="1" thickTop="1">
      <c r="A364" s="366"/>
      <c r="B364" s="356"/>
      <c r="C364" s="355"/>
      <c r="D364" s="133">
        <f>ROUNDDOWN((E363*$E$8+F363*$F$8+G363*$G$8+H363*$H$8)/SUM($E$8:$H$8),1)</f>
        <v>0</v>
      </c>
      <c r="E364" s="358"/>
      <c r="F364" s="333"/>
      <c r="G364" s="333"/>
      <c r="H364" s="335"/>
      <c r="I364" s="134">
        <f>ROUNDDOWN((J364*$J$8+K364*$K$8+L364*$L$8+M364*$M$8+N364*$N$8+O364*$O$8+P364*$P$8+Q364*$Q$8)/SUM($J$8:$Q$8),1)</f>
        <v>0</v>
      </c>
      <c r="J364" s="135">
        <f>ROUNDDOWN((J359*$J$9+J360*$J$10)/($J$9+$J$10),1)</f>
        <v>0</v>
      </c>
      <c r="K364" s="135">
        <f>ROUNDDOWN((K359*$K$9+K360*$K$10+K362*$K$11)/($K$9+$K$10+$K$11),1)</f>
        <v>0</v>
      </c>
      <c r="L364" s="135">
        <f>ROUNDDOWN(L359,1)</f>
        <v>0</v>
      </c>
      <c r="M364" s="135">
        <f>ROUNDDOWN(M359,1)</f>
        <v>0</v>
      </c>
      <c r="N364" s="135">
        <f>ROUNDDOWN((N359*$N$9+N360*$N$10)/($N$9+$N$10),1)</f>
        <v>0</v>
      </c>
      <c r="O364" s="135">
        <f>ROUNDDOWN((O359*$O$9+O362*$O$11)/($O$9+O$11),1)</f>
        <v>0</v>
      </c>
      <c r="P364" s="135">
        <f>ROUNDDOWN((P359*$P$9+P362*$P$11)/($P$9+$P$11),1)</f>
        <v>0</v>
      </c>
      <c r="Q364" s="136">
        <f>ROUNDDOWN(Q359,1)</f>
        <v>0</v>
      </c>
      <c r="R364" s="137">
        <f>ROUNDDOWN((R359*R349+R361*R352)/($R$9+$R$12),1)</f>
        <v>0</v>
      </c>
      <c r="S364" s="349"/>
    </row>
    <row r="365" ht="24" customHeight="1" hidden="1" thickTop="1"/>
    <row r="366" spans="1:2" ht="15.75" customHeight="1" hidden="1">
      <c r="A366" s="109"/>
      <c r="B366" s="109"/>
    </row>
    <row r="367" spans="1:2" ht="15" customHeight="1" hidden="1">
      <c r="A367" s="109"/>
      <c r="B367" s="109"/>
    </row>
    <row r="368" spans="1:2" ht="14.25" customHeight="1" hidden="1">
      <c r="A368" s="109"/>
      <c r="B368" s="109"/>
    </row>
    <row r="369" spans="1:2" ht="21.75" customHeight="1" hidden="1">
      <c r="A369" s="109"/>
      <c r="B369" s="109"/>
    </row>
    <row r="370" s="120" customFormat="1" ht="21" customHeight="1" hidden="1"/>
    <row r="371" s="120" customFormat="1" ht="24" customHeight="1" thickBot="1" thickTop="1"/>
    <row r="372" spans="1:19" ht="27" customHeight="1" thickTop="1">
      <c r="A372" s="364">
        <f>Bildungsgang!A371</f>
        <v>22</v>
      </c>
      <c r="B372" s="367" t="str">
        <f>Bildungsgang!B371</f>
        <v>Name</v>
      </c>
      <c r="C372" s="368"/>
      <c r="D372" s="369" t="s">
        <v>13</v>
      </c>
      <c r="E372" s="372"/>
      <c r="F372" s="372"/>
      <c r="G372" s="372"/>
      <c r="H372" s="373"/>
      <c r="I372" s="374" t="s">
        <v>12</v>
      </c>
      <c r="J372" s="377"/>
      <c r="K372" s="378"/>
      <c r="L372" s="378"/>
      <c r="M372" s="378"/>
      <c r="N372" s="378"/>
      <c r="O372" s="378"/>
      <c r="P372" s="378"/>
      <c r="Q372" s="379"/>
      <c r="R372" s="359" t="s">
        <v>14</v>
      </c>
      <c r="S372" s="361" t="s">
        <v>25</v>
      </c>
    </row>
    <row r="373" spans="1:19" ht="33.75" customHeight="1">
      <c r="A373" s="365"/>
      <c r="B373" s="338" t="str">
        <f>Bildungsgang!B372</f>
        <v>Geburtsdatum</v>
      </c>
      <c r="C373" s="339"/>
      <c r="D373" s="370"/>
      <c r="E373" s="346" t="s">
        <v>16</v>
      </c>
      <c r="F373" s="346" t="s">
        <v>17</v>
      </c>
      <c r="G373" s="346" t="s">
        <v>18</v>
      </c>
      <c r="H373" s="336" t="s">
        <v>19</v>
      </c>
      <c r="I373" s="375"/>
      <c r="J373" s="346" t="s">
        <v>26</v>
      </c>
      <c r="K373" s="346" t="s">
        <v>5</v>
      </c>
      <c r="L373" s="346" t="s">
        <v>6</v>
      </c>
      <c r="M373" s="346" t="s">
        <v>7</v>
      </c>
      <c r="N373" s="346" t="s">
        <v>8</v>
      </c>
      <c r="O373" s="346" t="s">
        <v>9</v>
      </c>
      <c r="P373" s="346" t="s">
        <v>10</v>
      </c>
      <c r="Q373" s="336" t="s">
        <v>11</v>
      </c>
      <c r="R373" s="360"/>
      <c r="S373" s="362"/>
    </row>
    <row r="374" spans="1:19" ht="33.75" customHeight="1">
      <c r="A374" s="365"/>
      <c r="B374" s="338" t="str">
        <f>Bildungsgang!B373</f>
        <v>Geburtsort</v>
      </c>
      <c r="C374" s="339"/>
      <c r="D374" s="370"/>
      <c r="E374" s="347"/>
      <c r="F374" s="347"/>
      <c r="G374" s="347"/>
      <c r="H374" s="337"/>
      <c r="I374" s="375"/>
      <c r="J374" s="347"/>
      <c r="K374" s="347"/>
      <c r="L374" s="347"/>
      <c r="M374" s="347"/>
      <c r="N374" s="347"/>
      <c r="O374" s="347"/>
      <c r="P374" s="347"/>
      <c r="Q374" s="337"/>
      <c r="R374" s="360"/>
      <c r="S374" s="362"/>
    </row>
    <row r="375" spans="1:21" ht="23.25" customHeight="1" thickBot="1">
      <c r="A375" s="365"/>
      <c r="B375" s="340" t="str">
        <f>Bildungsgang!B374</f>
        <v>letzter Schulabschluss</v>
      </c>
      <c r="C375" s="341"/>
      <c r="D375" s="370"/>
      <c r="E375" s="138" t="s">
        <v>0</v>
      </c>
      <c r="F375" s="138" t="s">
        <v>1</v>
      </c>
      <c r="G375" s="138" t="s">
        <v>2</v>
      </c>
      <c r="H375" s="139" t="s">
        <v>3</v>
      </c>
      <c r="I375" s="375"/>
      <c r="J375" s="138">
        <v>1</v>
      </c>
      <c r="K375" s="138">
        <v>2</v>
      </c>
      <c r="L375" s="138">
        <v>3</v>
      </c>
      <c r="M375" s="138">
        <v>4</v>
      </c>
      <c r="N375" s="138">
        <v>5</v>
      </c>
      <c r="O375" s="138">
        <v>6</v>
      </c>
      <c r="P375" s="138">
        <v>7</v>
      </c>
      <c r="Q375" s="139">
        <v>8</v>
      </c>
      <c r="R375" s="360"/>
      <c r="S375" s="363"/>
      <c r="U375" s="108"/>
    </row>
    <row r="376" spans="1:23" ht="21.75" customHeight="1" thickBot="1" thickTop="1">
      <c r="A376" s="365"/>
      <c r="B376" s="342" t="s">
        <v>62</v>
      </c>
      <c r="C376" s="343"/>
      <c r="D376" s="370"/>
      <c r="E376" s="110">
        <f>Bildungsgang!E386</f>
        <v>0</v>
      </c>
      <c r="F376" s="110">
        <f>Bildungsgang!F386</f>
        <v>0</v>
      </c>
      <c r="G376" s="110">
        <f>Bildungsgang!G386</f>
        <v>0</v>
      </c>
      <c r="H376" s="110">
        <f>Bildungsgang!H386</f>
        <v>0</v>
      </c>
      <c r="I376" s="375"/>
      <c r="J376" s="110">
        <f>Bildungsgang!J386</f>
        <v>0</v>
      </c>
      <c r="K376" s="110">
        <f>Bildungsgang!K386</f>
        <v>0</v>
      </c>
      <c r="L376" s="110">
        <f>Bildungsgang!L386</f>
        <v>0</v>
      </c>
      <c r="M376" s="110">
        <f>Bildungsgang!M386</f>
        <v>0</v>
      </c>
      <c r="N376" s="110">
        <f>Bildungsgang!N386</f>
        <v>0</v>
      </c>
      <c r="O376" s="110">
        <f>Bildungsgang!O386</f>
        <v>0</v>
      </c>
      <c r="P376" s="110">
        <f>Bildungsgang!P386</f>
        <v>0</v>
      </c>
      <c r="Q376" s="111">
        <f>Bildungsgang!Q386</f>
        <v>0</v>
      </c>
      <c r="R376" s="112">
        <f>Bildungsgang!R386</f>
        <v>0</v>
      </c>
      <c r="S376" s="171" t="str">
        <f>IF(OR(D380&gt;4,I380&gt;4,J380&gt;4,K380&gt;4,N380&gt;4,O380&gt;4,P380&gt;4,R380&gt;4,(COUNTIF(E380:H380,6)+COUNTIF(J380:Q380,6))&gt;1,(COUNTIF(E380:H380,5)+COUNTIF(J380:Q380,5))&gt;2,AND((COUNTIF(E380:H380,6)+COUNTIF(J380:Q380,6))&gt;0,(COUNTIF(E380:H380,5)+COUNTIF(J380:Q380,5))&gt;0)),"Nicht bestanden","Bestanden")</f>
        <v>Bestanden</v>
      </c>
      <c r="T376" s="109"/>
      <c r="U376" s="109"/>
      <c r="V376" s="109"/>
      <c r="W376" s="109"/>
    </row>
    <row r="377" spans="1:19" s="120" customFormat="1" ht="21.75" customHeight="1" thickBot="1" thickTop="1">
      <c r="A377" s="365"/>
      <c r="B377" s="344" t="s">
        <v>63</v>
      </c>
      <c r="C377" s="345"/>
      <c r="D377" s="370"/>
      <c r="E377" s="113"/>
      <c r="F377" s="114"/>
      <c r="G377" s="114"/>
      <c r="H377" s="115"/>
      <c r="I377" s="375"/>
      <c r="J377" s="116"/>
      <c r="K377" s="117"/>
      <c r="L377" s="114"/>
      <c r="M377" s="114"/>
      <c r="N377" s="118"/>
      <c r="O377" s="114"/>
      <c r="P377" s="114"/>
      <c r="Q377" s="115"/>
      <c r="R377" s="119"/>
      <c r="S377" s="348"/>
    </row>
    <row r="378" spans="1:19" s="120" customFormat="1" ht="21.75" customHeight="1" thickBot="1" thickTop="1">
      <c r="A378" s="365"/>
      <c r="B378" s="350" t="s">
        <v>64</v>
      </c>
      <c r="C378" s="351"/>
      <c r="D378" s="370"/>
      <c r="E378" s="121"/>
      <c r="F378" s="122"/>
      <c r="G378" s="122"/>
      <c r="H378" s="123"/>
      <c r="I378" s="375"/>
      <c r="J378" s="113"/>
      <c r="K378" s="114"/>
      <c r="L378" s="114"/>
      <c r="M378" s="114"/>
      <c r="N378" s="114"/>
      <c r="O378" s="114"/>
      <c r="P378" s="114"/>
      <c r="Q378" s="115"/>
      <c r="R378" s="124"/>
      <c r="S378" s="348"/>
    </row>
    <row r="379" spans="1:19" ht="21.75" customHeight="1" thickBot="1" thickTop="1">
      <c r="A379" s="365"/>
      <c r="B379" s="352" t="s">
        <v>65</v>
      </c>
      <c r="C379" s="353"/>
      <c r="D379" s="371"/>
      <c r="E379" s="125"/>
      <c r="F379" s="114"/>
      <c r="G379" s="114"/>
      <c r="H379" s="115"/>
      <c r="I379" s="376"/>
      <c r="J379" s="125"/>
      <c r="K379" s="126"/>
      <c r="L379" s="114"/>
      <c r="M379" s="114"/>
      <c r="N379" s="114"/>
      <c r="O379" s="126"/>
      <c r="P379" s="126"/>
      <c r="Q379" s="115"/>
      <c r="R379" s="119"/>
      <c r="S379" s="348"/>
    </row>
    <row r="380" spans="1:19" ht="30" customHeight="1" thickBot="1" thickTop="1">
      <c r="A380" s="365"/>
      <c r="B380" s="354" t="s">
        <v>20</v>
      </c>
      <c r="C380" s="355"/>
      <c r="D380" s="127">
        <f>ROUND(D381,0)</f>
        <v>0</v>
      </c>
      <c r="E380" s="357">
        <f>ROUND(E376,0)</f>
        <v>0</v>
      </c>
      <c r="F380" s="332">
        <f>F376</f>
        <v>0</v>
      </c>
      <c r="G380" s="332">
        <f>G376</f>
        <v>0</v>
      </c>
      <c r="H380" s="334">
        <f>H376</f>
        <v>0</v>
      </c>
      <c r="I380" s="128">
        <f>IF(ISERROR(ROUND(I381,0)),"-",ROUND(I381,0))</f>
        <v>0</v>
      </c>
      <c r="J380" s="129">
        <f>ROUND(J381,0)</f>
        <v>0</v>
      </c>
      <c r="K380" s="130">
        <f aca="true" t="shared" si="21" ref="K380:R380">ROUND(K381,0)</f>
        <v>0</v>
      </c>
      <c r="L380" s="130">
        <f t="shared" si="21"/>
        <v>0</v>
      </c>
      <c r="M380" s="130">
        <f t="shared" si="21"/>
        <v>0</v>
      </c>
      <c r="N380" s="130">
        <f t="shared" si="21"/>
        <v>0</v>
      </c>
      <c r="O380" s="130">
        <f t="shared" si="21"/>
        <v>0</v>
      </c>
      <c r="P380" s="130">
        <f t="shared" si="21"/>
        <v>0</v>
      </c>
      <c r="Q380" s="131">
        <f t="shared" si="21"/>
        <v>0</v>
      </c>
      <c r="R380" s="132">
        <f t="shared" si="21"/>
        <v>0</v>
      </c>
      <c r="S380" s="348"/>
    </row>
    <row r="381" spans="1:19" ht="21.75" customHeight="1" thickBot="1" thickTop="1">
      <c r="A381" s="366"/>
      <c r="B381" s="356"/>
      <c r="C381" s="355"/>
      <c r="D381" s="133">
        <f>ROUNDDOWN((E380*$E$8+F380*$F$8+G380*$G$8+H380*$H$8)/SUM($E$8:$H$8),1)</f>
        <v>0</v>
      </c>
      <c r="E381" s="358"/>
      <c r="F381" s="333"/>
      <c r="G381" s="333"/>
      <c r="H381" s="335"/>
      <c r="I381" s="134">
        <f>ROUNDDOWN((J381*$J$8+K381*$K$8+L381*$L$8+M381*$M$8+N381*$N$8+O381*$O$8+P381*$P$8+Q381*$Q$8)/SUM($J$8:$Q$8),1)</f>
        <v>0</v>
      </c>
      <c r="J381" s="135">
        <f>ROUNDDOWN((J376*$J$9+J377*$J$10)/($J$9+$J$10),1)</f>
        <v>0</v>
      </c>
      <c r="K381" s="135">
        <f>ROUNDDOWN((K376*$K$9+K377*$K$10+K379*$K$11)/($K$9+$K$10+$K$11),1)</f>
        <v>0</v>
      </c>
      <c r="L381" s="135">
        <f>ROUNDDOWN(L376,1)</f>
        <v>0</v>
      </c>
      <c r="M381" s="135">
        <f>ROUNDDOWN(M376,1)</f>
        <v>0</v>
      </c>
      <c r="N381" s="135">
        <f>ROUNDDOWN((N376*$N$9+N377*$N$10)/($N$9+$N$10),1)</f>
        <v>0</v>
      </c>
      <c r="O381" s="135">
        <f>ROUNDDOWN((O376*$O$9+O379*$O$11)/($O$9+O$11),1)</f>
        <v>0</v>
      </c>
      <c r="P381" s="135">
        <f>ROUNDDOWN((P376*$P$9+P379*$P$11)/($P$9+$P$11),1)</f>
        <v>0</v>
      </c>
      <c r="Q381" s="136">
        <f>ROUNDDOWN(Q376,1)</f>
        <v>0</v>
      </c>
      <c r="R381" s="137">
        <f>ROUNDDOWN((R376*R366+R378*R369)/($R$9+$R$12),1)</f>
        <v>0</v>
      </c>
      <c r="S381" s="349"/>
    </row>
    <row r="382" ht="32.25" customHeight="1" hidden="1" thickTop="1"/>
    <row r="383" ht="24" customHeight="1" hidden="1"/>
    <row r="384" spans="1:2" ht="15.75" customHeight="1" hidden="1">
      <c r="A384" s="109"/>
      <c r="B384" s="109"/>
    </row>
    <row r="385" spans="1:2" ht="15" customHeight="1" hidden="1">
      <c r="A385" s="109"/>
      <c r="B385" s="109"/>
    </row>
    <row r="386" spans="1:2" ht="14.25" customHeight="1" hidden="1">
      <c r="A386" s="109"/>
      <c r="B386" s="109"/>
    </row>
    <row r="387" spans="1:2" ht="21.75" customHeight="1" hidden="1">
      <c r="A387" s="109"/>
      <c r="B387" s="109"/>
    </row>
    <row r="388" s="120" customFormat="1" ht="24" customHeight="1" thickBot="1" thickTop="1"/>
    <row r="389" spans="1:19" ht="27" customHeight="1" thickTop="1">
      <c r="A389" s="364">
        <f>Bildungsgang!A388</f>
        <v>23</v>
      </c>
      <c r="B389" s="367" t="str">
        <f>Bildungsgang!B388</f>
        <v>Name</v>
      </c>
      <c r="C389" s="368"/>
      <c r="D389" s="369" t="s">
        <v>13</v>
      </c>
      <c r="E389" s="372"/>
      <c r="F389" s="372"/>
      <c r="G389" s="372"/>
      <c r="H389" s="373"/>
      <c r="I389" s="374" t="s">
        <v>12</v>
      </c>
      <c r="J389" s="377"/>
      <c r="K389" s="378"/>
      <c r="L389" s="378"/>
      <c r="M389" s="378"/>
      <c r="N389" s="378"/>
      <c r="O389" s="378"/>
      <c r="P389" s="378"/>
      <c r="Q389" s="379"/>
      <c r="R389" s="359" t="s">
        <v>14</v>
      </c>
      <c r="S389" s="361" t="s">
        <v>25</v>
      </c>
    </row>
    <row r="390" spans="1:19" ht="33.75" customHeight="1">
      <c r="A390" s="365"/>
      <c r="B390" s="338" t="str">
        <f>Bildungsgang!B389</f>
        <v>Geburtsdatum</v>
      </c>
      <c r="C390" s="339"/>
      <c r="D390" s="370"/>
      <c r="E390" s="346" t="s">
        <v>16</v>
      </c>
      <c r="F390" s="346" t="s">
        <v>17</v>
      </c>
      <c r="G390" s="346" t="s">
        <v>18</v>
      </c>
      <c r="H390" s="336" t="s">
        <v>19</v>
      </c>
      <c r="I390" s="375"/>
      <c r="J390" s="346" t="s">
        <v>26</v>
      </c>
      <c r="K390" s="346" t="s">
        <v>5</v>
      </c>
      <c r="L390" s="346" t="s">
        <v>6</v>
      </c>
      <c r="M390" s="346" t="s">
        <v>7</v>
      </c>
      <c r="N390" s="346" t="s">
        <v>8</v>
      </c>
      <c r="O390" s="346" t="s">
        <v>9</v>
      </c>
      <c r="P390" s="346" t="s">
        <v>10</v>
      </c>
      <c r="Q390" s="336" t="s">
        <v>11</v>
      </c>
      <c r="R390" s="360"/>
      <c r="S390" s="362"/>
    </row>
    <row r="391" spans="1:19" ht="33.75" customHeight="1">
      <c r="A391" s="365"/>
      <c r="B391" s="338" t="str">
        <f>Bildungsgang!B390</f>
        <v>Geburtsort</v>
      </c>
      <c r="C391" s="339"/>
      <c r="D391" s="370"/>
      <c r="E391" s="347"/>
      <c r="F391" s="347"/>
      <c r="G391" s="347"/>
      <c r="H391" s="337"/>
      <c r="I391" s="375"/>
      <c r="J391" s="347"/>
      <c r="K391" s="347"/>
      <c r="L391" s="347"/>
      <c r="M391" s="347"/>
      <c r="N391" s="347"/>
      <c r="O391" s="347"/>
      <c r="P391" s="347"/>
      <c r="Q391" s="337"/>
      <c r="R391" s="360"/>
      <c r="S391" s="362"/>
    </row>
    <row r="392" spans="1:21" ht="23.25" customHeight="1" thickBot="1">
      <c r="A392" s="365"/>
      <c r="B392" s="340" t="str">
        <f>Bildungsgang!B391</f>
        <v>letzter Schulabschluss</v>
      </c>
      <c r="C392" s="341"/>
      <c r="D392" s="370"/>
      <c r="E392" s="138" t="s">
        <v>0</v>
      </c>
      <c r="F392" s="138" t="s">
        <v>1</v>
      </c>
      <c r="G392" s="138" t="s">
        <v>2</v>
      </c>
      <c r="H392" s="139" t="s">
        <v>3</v>
      </c>
      <c r="I392" s="375"/>
      <c r="J392" s="138">
        <v>1</v>
      </c>
      <c r="K392" s="138">
        <v>2</v>
      </c>
      <c r="L392" s="138">
        <v>3</v>
      </c>
      <c r="M392" s="138">
        <v>4</v>
      </c>
      <c r="N392" s="138">
        <v>5</v>
      </c>
      <c r="O392" s="138">
        <v>6</v>
      </c>
      <c r="P392" s="138">
        <v>7</v>
      </c>
      <c r="Q392" s="139">
        <v>8</v>
      </c>
      <c r="R392" s="360"/>
      <c r="S392" s="363"/>
      <c r="U392" s="108"/>
    </row>
    <row r="393" spans="1:23" ht="21.75" customHeight="1" thickBot="1" thickTop="1">
      <c r="A393" s="365"/>
      <c r="B393" s="342" t="s">
        <v>62</v>
      </c>
      <c r="C393" s="343"/>
      <c r="D393" s="370"/>
      <c r="E393" s="110">
        <f>Bildungsgang!E403</f>
        <v>0</v>
      </c>
      <c r="F393" s="110">
        <f>Bildungsgang!F403</f>
        <v>0</v>
      </c>
      <c r="G393" s="110">
        <f>Bildungsgang!G403</f>
        <v>0</v>
      </c>
      <c r="H393" s="110">
        <f>Bildungsgang!H403</f>
        <v>0</v>
      </c>
      <c r="I393" s="375"/>
      <c r="J393" s="110">
        <f>Bildungsgang!J403</f>
        <v>0</v>
      </c>
      <c r="K393" s="110">
        <f>Bildungsgang!K403</f>
        <v>0</v>
      </c>
      <c r="L393" s="110">
        <f>Bildungsgang!L403</f>
        <v>0</v>
      </c>
      <c r="M393" s="110">
        <f>Bildungsgang!M403</f>
        <v>0</v>
      </c>
      <c r="N393" s="110">
        <f>Bildungsgang!N403</f>
        <v>0</v>
      </c>
      <c r="O393" s="110">
        <f>Bildungsgang!O403</f>
        <v>0</v>
      </c>
      <c r="P393" s="110">
        <f>Bildungsgang!P403</f>
        <v>0</v>
      </c>
      <c r="Q393" s="111">
        <f>Bildungsgang!Q403</f>
        <v>0</v>
      </c>
      <c r="R393" s="112">
        <f>Bildungsgang!R403</f>
        <v>0</v>
      </c>
      <c r="S393" s="171" t="str">
        <f>IF(OR(D397&gt;4,I397&gt;4,J397&gt;4,K397&gt;4,N397&gt;4,O397&gt;4,P397&gt;4,R397&gt;4,(COUNTIF(E397:H397,6)+COUNTIF(J397:Q397,6))&gt;1,(COUNTIF(E397:H397,5)+COUNTIF(J397:Q397,5))&gt;2,AND((COUNTIF(E397:H397,6)+COUNTIF(J397:Q397,6))&gt;0,(COUNTIF(E397:H397,5)+COUNTIF(J397:Q397,5))&gt;0)),"Nicht bestanden","Bestanden")</f>
        <v>Bestanden</v>
      </c>
      <c r="T393" s="109"/>
      <c r="U393" s="109"/>
      <c r="V393" s="109"/>
      <c r="W393" s="109"/>
    </row>
    <row r="394" spans="1:19" s="120" customFormat="1" ht="21.75" customHeight="1" thickBot="1" thickTop="1">
      <c r="A394" s="365"/>
      <c r="B394" s="344" t="s">
        <v>63</v>
      </c>
      <c r="C394" s="345"/>
      <c r="D394" s="370"/>
      <c r="E394" s="113"/>
      <c r="F394" s="114"/>
      <c r="G394" s="114"/>
      <c r="H394" s="115"/>
      <c r="I394" s="375"/>
      <c r="J394" s="116"/>
      <c r="K394" s="117"/>
      <c r="L394" s="114"/>
      <c r="M394" s="114"/>
      <c r="N394" s="118"/>
      <c r="O394" s="114"/>
      <c r="P394" s="114"/>
      <c r="Q394" s="115"/>
      <c r="R394" s="119"/>
      <c r="S394" s="348"/>
    </row>
    <row r="395" spans="1:19" s="120" customFormat="1" ht="21.75" customHeight="1" thickBot="1" thickTop="1">
      <c r="A395" s="365"/>
      <c r="B395" s="350" t="s">
        <v>64</v>
      </c>
      <c r="C395" s="351"/>
      <c r="D395" s="370"/>
      <c r="E395" s="121"/>
      <c r="F395" s="122"/>
      <c r="G395" s="122"/>
      <c r="H395" s="123"/>
      <c r="I395" s="375"/>
      <c r="J395" s="113"/>
      <c r="K395" s="114"/>
      <c r="L395" s="114"/>
      <c r="M395" s="114"/>
      <c r="N395" s="114"/>
      <c r="O395" s="114"/>
      <c r="P395" s="114"/>
      <c r="Q395" s="115"/>
      <c r="R395" s="124"/>
      <c r="S395" s="348"/>
    </row>
    <row r="396" spans="1:19" ht="21.75" customHeight="1" thickBot="1" thickTop="1">
      <c r="A396" s="365"/>
      <c r="B396" s="352" t="s">
        <v>65</v>
      </c>
      <c r="C396" s="353"/>
      <c r="D396" s="371"/>
      <c r="E396" s="125"/>
      <c r="F396" s="114"/>
      <c r="G396" s="114"/>
      <c r="H396" s="115"/>
      <c r="I396" s="376"/>
      <c r="J396" s="125"/>
      <c r="K396" s="126"/>
      <c r="L396" s="114"/>
      <c r="M396" s="114"/>
      <c r="N396" s="114"/>
      <c r="O396" s="126"/>
      <c r="P396" s="126"/>
      <c r="Q396" s="115"/>
      <c r="R396" s="119"/>
      <c r="S396" s="348"/>
    </row>
    <row r="397" spans="1:19" ht="30" customHeight="1" thickBot="1" thickTop="1">
      <c r="A397" s="365"/>
      <c r="B397" s="354" t="s">
        <v>20</v>
      </c>
      <c r="C397" s="355"/>
      <c r="D397" s="127">
        <f>ROUND(D398,0)</f>
        <v>0</v>
      </c>
      <c r="E397" s="357">
        <f>ROUND(E393,0)</f>
        <v>0</v>
      </c>
      <c r="F397" s="332">
        <f>F393</f>
        <v>0</v>
      </c>
      <c r="G397" s="332">
        <f>G393</f>
        <v>0</v>
      </c>
      <c r="H397" s="334">
        <f>H393</f>
        <v>0</v>
      </c>
      <c r="I397" s="128">
        <f>IF(ISERROR(ROUND(I398,0)),"-",ROUND(I398,0))</f>
        <v>0</v>
      </c>
      <c r="J397" s="129">
        <f>ROUND(J398,0)</f>
        <v>0</v>
      </c>
      <c r="K397" s="130">
        <f aca="true" t="shared" si="22" ref="K397:R397">ROUND(K398,0)</f>
        <v>0</v>
      </c>
      <c r="L397" s="130">
        <f t="shared" si="22"/>
        <v>0</v>
      </c>
      <c r="M397" s="130">
        <f t="shared" si="22"/>
        <v>0</v>
      </c>
      <c r="N397" s="130">
        <f t="shared" si="22"/>
        <v>0</v>
      </c>
      <c r="O397" s="130">
        <f t="shared" si="22"/>
        <v>0</v>
      </c>
      <c r="P397" s="130">
        <f t="shared" si="22"/>
        <v>0</v>
      </c>
      <c r="Q397" s="131">
        <f t="shared" si="22"/>
        <v>0</v>
      </c>
      <c r="R397" s="132">
        <f t="shared" si="22"/>
        <v>0</v>
      </c>
      <c r="S397" s="348"/>
    </row>
    <row r="398" spans="1:19" ht="21.75" customHeight="1" thickBot="1" thickTop="1">
      <c r="A398" s="366"/>
      <c r="B398" s="356"/>
      <c r="C398" s="355"/>
      <c r="D398" s="133">
        <f>ROUNDDOWN((E397*$E$8+F397*$F$8+G397*$G$8+H397*$H$8)/SUM($E$8:$H$8),1)</f>
        <v>0</v>
      </c>
      <c r="E398" s="358"/>
      <c r="F398" s="333"/>
      <c r="G398" s="333"/>
      <c r="H398" s="335"/>
      <c r="I398" s="134">
        <f>ROUNDDOWN((J398*$J$8+K398*$K$8+L398*$L$8+M398*$M$8+N398*$N$8+O398*$O$8+P398*$P$8+Q398*$Q$8)/SUM($J$8:$Q$8),1)</f>
        <v>0</v>
      </c>
      <c r="J398" s="135">
        <f>ROUNDDOWN((J393*$J$9+J394*$J$10)/($J$9+$J$10),1)</f>
        <v>0</v>
      </c>
      <c r="K398" s="135">
        <f>ROUNDDOWN((K393*$K$9+K394*$K$10+K396*$K$11)/($K$9+$K$10+$K$11),1)</f>
        <v>0</v>
      </c>
      <c r="L398" s="135">
        <f>ROUNDDOWN(L393,1)</f>
        <v>0</v>
      </c>
      <c r="M398" s="135">
        <f>ROUNDDOWN(M393,1)</f>
        <v>0</v>
      </c>
      <c r="N398" s="135">
        <f>ROUNDDOWN((N393*$N$9+N394*$N$10)/($N$9+$N$10),1)</f>
        <v>0</v>
      </c>
      <c r="O398" s="135">
        <f>ROUNDDOWN((O393*$O$9+O396*$O$11)/($O$9+O$11),1)</f>
        <v>0</v>
      </c>
      <c r="P398" s="135">
        <f>ROUNDDOWN((P393*$P$9+P396*$P$11)/($P$9+$P$11),1)</f>
        <v>0</v>
      </c>
      <c r="Q398" s="136">
        <f>ROUNDDOWN(Q393,1)</f>
        <v>0</v>
      </c>
      <c r="R398" s="137">
        <f>ROUNDDOWN((R393*R383+R395*R386)/($R$9+$R$12),1)</f>
        <v>0</v>
      </c>
      <c r="S398" s="349"/>
    </row>
    <row r="399" ht="33.75" customHeight="1" hidden="1" thickTop="1"/>
    <row r="400" ht="32.25" customHeight="1" hidden="1"/>
    <row r="401" ht="24" customHeight="1" hidden="1"/>
    <row r="402" spans="1:2" ht="15.75" customHeight="1" hidden="1">
      <c r="A402" s="109"/>
      <c r="B402" s="109"/>
    </row>
    <row r="403" spans="1:2" ht="15" customHeight="1" hidden="1">
      <c r="A403" s="109"/>
      <c r="B403" s="109"/>
    </row>
    <row r="404" spans="1:2" ht="14.25" customHeight="1" hidden="1">
      <c r="A404" s="109"/>
      <c r="B404" s="109"/>
    </row>
    <row r="405" spans="1:2" ht="24" customHeight="1" thickBot="1" thickTop="1">
      <c r="A405" s="109"/>
      <c r="B405" s="109"/>
    </row>
    <row r="406" spans="1:19" ht="27" customHeight="1" thickTop="1">
      <c r="A406" s="364">
        <f>Bildungsgang!A405</f>
        <v>24</v>
      </c>
      <c r="B406" s="367" t="str">
        <f>Bildungsgang!B405</f>
        <v>Name</v>
      </c>
      <c r="C406" s="368"/>
      <c r="D406" s="369" t="s">
        <v>13</v>
      </c>
      <c r="E406" s="372"/>
      <c r="F406" s="372"/>
      <c r="G406" s="372"/>
      <c r="H406" s="373"/>
      <c r="I406" s="374" t="s">
        <v>12</v>
      </c>
      <c r="J406" s="377"/>
      <c r="K406" s="378"/>
      <c r="L406" s="378"/>
      <c r="M406" s="378"/>
      <c r="N406" s="378"/>
      <c r="O406" s="378"/>
      <c r="P406" s="378"/>
      <c r="Q406" s="379"/>
      <c r="R406" s="359" t="s">
        <v>14</v>
      </c>
      <c r="S406" s="361" t="s">
        <v>25</v>
      </c>
    </row>
    <row r="407" spans="1:19" ht="33.75" customHeight="1">
      <c r="A407" s="365"/>
      <c r="B407" s="338" t="str">
        <f>Bildungsgang!B406</f>
        <v>Geburtsdatum</v>
      </c>
      <c r="C407" s="339"/>
      <c r="D407" s="370"/>
      <c r="E407" s="346" t="s">
        <v>16</v>
      </c>
      <c r="F407" s="346" t="s">
        <v>17</v>
      </c>
      <c r="G407" s="346" t="s">
        <v>18</v>
      </c>
      <c r="H407" s="336" t="s">
        <v>19</v>
      </c>
      <c r="I407" s="375"/>
      <c r="J407" s="346" t="s">
        <v>26</v>
      </c>
      <c r="K407" s="346" t="s">
        <v>5</v>
      </c>
      <c r="L407" s="346" t="s">
        <v>6</v>
      </c>
      <c r="M407" s="346" t="s">
        <v>7</v>
      </c>
      <c r="N407" s="346" t="s">
        <v>8</v>
      </c>
      <c r="O407" s="346" t="s">
        <v>9</v>
      </c>
      <c r="P407" s="346" t="s">
        <v>10</v>
      </c>
      <c r="Q407" s="336" t="s">
        <v>11</v>
      </c>
      <c r="R407" s="360"/>
      <c r="S407" s="362"/>
    </row>
    <row r="408" spans="1:19" ht="33.75" customHeight="1">
      <c r="A408" s="365"/>
      <c r="B408" s="338" t="str">
        <f>Bildungsgang!B407</f>
        <v>Geburtsort</v>
      </c>
      <c r="C408" s="339"/>
      <c r="D408" s="370"/>
      <c r="E408" s="347"/>
      <c r="F408" s="347"/>
      <c r="G408" s="347"/>
      <c r="H408" s="337"/>
      <c r="I408" s="375"/>
      <c r="J408" s="347"/>
      <c r="K408" s="347"/>
      <c r="L408" s="347"/>
      <c r="M408" s="347"/>
      <c r="N408" s="347"/>
      <c r="O408" s="347"/>
      <c r="P408" s="347"/>
      <c r="Q408" s="337"/>
      <c r="R408" s="360"/>
      <c r="S408" s="362"/>
    </row>
    <row r="409" spans="1:21" ht="23.25" customHeight="1" thickBot="1">
      <c r="A409" s="365"/>
      <c r="B409" s="340" t="str">
        <f>Bildungsgang!B408</f>
        <v>letzter Schulabschluss</v>
      </c>
      <c r="C409" s="341"/>
      <c r="D409" s="370"/>
      <c r="E409" s="138" t="s">
        <v>0</v>
      </c>
      <c r="F409" s="138" t="s">
        <v>1</v>
      </c>
      <c r="G409" s="138" t="s">
        <v>2</v>
      </c>
      <c r="H409" s="139" t="s">
        <v>3</v>
      </c>
      <c r="I409" s="375"/>
      <c r="J409" s="138">
        <v>1</v>
      </c>
      <c r="K409" s="138">
        <v>2</v>
      </c>
      <c r="L409" s="138">
        <v>3</v>
      </c>
      <c r="M409" s="138">
        <v>4</v>
      </c>
      <c r="N409" s="138">
        <v>5</v>
      </c>
      <c r="O409" s="138">
        <v>6</v>
      </c>
      <c r="P409" s="138">
        <v>7</v>
      </c>
      <c r="Q409" s="139">
        <v>8</v>
      </c>
      <c r="R409" s="360"/>
      <c r="S409" s="363"/>
      <c r="U409" s="108"/>
    </row>
    <row r="410" spans="1:23" ht="21.75" customHeight="1" thickBot="1" thickTop="1">
      <c r="A410" s="365"/>
      <c r="B410" s="342" t="s">
        <v>62</v>
      </c>
      <c r="C410" s="343"/>
      <c r="D410" s="370"/>
      <c r="E410" s="110">
        <f>Bildungsgang!E420</f>
        <v>0</v>
      </c>
      <c r="F410" s="110">
        <f>Bildungsgang!F420</f>
        <v>0</v>
      </c>
      <c r="G410" s="110">
        <f>Bildungsgang!G420</f>
        <v>0</v>
      </c>
      <c r="H410" s="110">
        <f>Bildungsgang!H420</f>
        <v>0</v>
      </c>
      <c r="I410" s="375"/>
      <c r="J410" s="110">
        <f>Bildungsgang!J420</f>
        <v>0</v>
      </c>
      <c r="K410" s="110">
        <f>Bildungsgang!K420</f>
        <v>0</v>
      </c>
      <c r="L410" s="110">
        <f>Bildungsgang!L420</f>
        <v>0</v>
      </c>
      <c r="M410" s="110">
        <f>Bildungsgang!M420</f>
        <v>0</v>
      </c>
      <c r="N410" s="110">
        <f>Bildungsgang!N420</f>
        <v>0</v>
      </c>
      <c r="O410" s="110">
        <f>Bildungsgang!O420</f>
        <v>0</v>
      </c>
      <c r="P410" s="110">
        <f>Bildungsgang!P420</f>
        <v>0</v>
      </c>
      <c r="Q410" s="111">
        <f>Bildungsgang!Q420</f>
        <v>0</v>
      </c>
      <c r="R410" s="112">
        <f>Bildungsgang!R420</f>
        <v>0</v>
      </c>
      <c r="S410" s="171" t="str">
        <f>IF(OR(D414&gt;4,I414&gt;4,J414&gt;4,K414&gt;4,N414&gt;4,O414&gt;4,P414&gt;4,R414&gt;4,(COUNTIF(E414:H414,6)+COUNTIF(J414:Q414,6))&gt;1,(COUNTIF(E414:H414,5)+COUNTIF(J414:Q414,5))&gt;2,AND((COUNTIF(E414:H414,6)+COUNTIF(J414:Q414,6))&gt;0,(COUNTIF(E414:H414,5)+COUNTIF(J414:Q414,5))&gt;0)),"Nicht bestanden","Bestanden")</f>
        <v>Bestanden</v>
      </c>
      <c r="T410" s="109"/>
      <c r="U410" s="109"/>
      <c r="V410" s="109"/>
      <c r="W410" s="109"/>
    </row>
    <row r="411" spans="1:19" s="120" customFormat="1" ht="21.75" customHeight="1" thickBot="1" thickTop="1">
      <c r="A411" s="365"/>
      <c r="B411" s="344" t="s">
        <v>63</v>
      </c>
      <c r="C411" s="345"/>
      <c r="D411" s="370"/>
      <c r="E411" s="113"/>
      <c r="F411" s="114"/>
      <c r="G411" s="114"/>
      <c r="H411" s="115"/>
      <c r="I411" s="375"/>
      <c r="J411" s="116"/>
      <c r="K411" s="117"/>
      <c r="L411" s="114"/>
      <c r="M411" s="114"/>
      <c r="N411" s="118"/>
      <c r="O411" s="114"/>
      <c r="P411" s="114"/>
      <c r="Q411" s="115"/>
      <c r="R411" s="119"/>
      <c r="S411" s="348"/>
    </row>
    <row r="412" spans="1:19" s="120" customFormat="1" ht="21.75" customHeight="1" thickBot="1" thickTop="1">
      <c r="A412" s="365"/>
      <c r="B412" s="350" t="s">
        <v>64</v>
      </c>
      <c r="C412" s="351"/>
      <c r="D412" s="370"/>
      <c r="E412" s="121"/>
      <c r="F412" s="122"/>
      <c r="G412" s="122"/>
      <c r="H412" s="123"/>
      <c r="I412" s="375"/>
      <c r="J412" s="113"/>
      <c r="K412" s="114"/>
      <c r="L412" s="114"/>
      <c r="M412" s="114"/>
      <c r="N412" s="114"/>
      <c r="O412" s="114"/>
      <c r="P412" s="114"/>
      <c r="Q412" s="115"/>
      <c r="R412" s="124"/>
      <c r="S412" s="348"/>
    </row>
    <row r="413" spans="1:19" ht="21.75" customHeight="1" thickBot="1" thickTop="1">
      <c r="A413" s="365"/>
      <c r="B413" s="352" t="s">
        <v>65</v>
      </c>
      <c r="C413" s="353"/>
      <c r="D413" s="371"/>
      <c r="E413" s="125"/>
      <c r="F413" s="114"/>
      <c r="G413" s="114"/>
      <c r="H413" s="115"/>
      <c r="I413" s="376"/>
      <c r="J413" s="125"/>
      <c r="K413" s="126"/>
      <c r="L413" s="114"/>
      <c r="M413" s="114"/>
      <c r="N413" s="114"/>
      <c r="O413" s="126"/>
      <c r="P413" s="126"/>
      <c r="Q413" s="115"/>
      <c r="R413" s="119"/>
      <c r="S413" s="348"/>
    </row>
    <row r="414" spans="1:19" ht="30" customHeight="1" thickBot="1" thickTop="1">
      <c r="A414" s="365"/>
      <c r="B414" s="354" t="s">
        <v>20</v>
      </c>
      <c r="C414" s="355"/>
      <c r="D414" s="127">
        <f>ROUND(D415,0)</f>
        <v>0</v>
      </c>
      <c r="E414" s="357">
        <f>ROUND(E410,0)</f>
        <v>0</v>
      </c>
      <c r="F414" s="332">
        <f>F410</f>
        <v>0</v>
      </c>
      <c r="G414" s="332">
        <f>G410</f>
        <v>0</v>
      </c>
      <c r="H414" s="334">
        <f>H410</f>
        <v>0</v>
      </c>
      <c r="I414" s="128">
        <f>IF(ISERROR(ROUND(I415,0)),"-",ROUND(I415,0))</f>
        <v>0</v>
      </c>
      <c r="J414" s="129">
        <f>ROUND(J415,0)</f>
        <v>0</v>
      </c>
      <c r="K414" s="130">
        <f aca="true" t="shared" si="23" ref="K414:R414">ROUND(K415,0)</f>
        <v>0</v>
      </c>
      <c r="L414" s="130">
        <f t="shared" si="23"/>
        <v>0</v>
      </c>
      <c r="M414" s="130">
        <f t="shared" si="23"/>
        <v>0</v>
      </c>
      <c r="N414" s="130">
        <f t="shared" si="23"/>
        <v>0</v>
      </c>
      <c r="O414" s="130">
        <f t="shared" si="23"/>
        <v>0</v>
      </c>
      <c r="P414" s="130">
        <f t="shared" si="23"/>
        <v>0</v>
      </c>
      <c r="Q414" s="131">
        <f t="shared" si="23"/>
        <v>0</v>
      </c>
      <c r="R414" s="132">
        <f t="shared" si="23"/>
        <v>0</v>
      </c>
      <c r="S414" s="348"/>
    </row>
    <row r="415" spans="1:19" ht="21.75" customHeight="1" thickBot="1" thickTop="1">
      <c r="A415" s="366"/>
      <c r="B415" s="356"/>
      <c r="C415" s="355"/>
      <c r="D415" s="133">
        <f>ROUNDDOWN((E414*$E$8+F414*$F$8+G414*$G$8+H414*$H$8)/SUM($E$8:$H$8),1)</f>
        <v>0</v>
      </c>
      <c r="E415" s="358"/>
      <c r="F415" s="333"/>
      <c r="G415" s="333"/>
      <c r="H415" s="335"/>
      <c r="I415" s="134">
        <f>ROUNDDOWN((J415*$J$8+K415*$K$8+L415*$L$8+M415*$M$8+N415*$N$8+O415*$O$8+P415*$P$8+Q415*$Q$8)/SUM($J$8:$Q$8),1)</f>
        <v>0</v>
      </c>
      <c r="J415" s="135">
        <f>ROUNDDOWN((J410*$J$9+J411*$J$10)/($J$9+$J$10),1)</f>
        <v>0</v>
      </c>
      <c r="K415" s="135">
        <f>ROUNDDOWN((K410*$K$9+K411*$K$10+K413*$K$11)/($K$9+$K$10+$K$11),1)</f>
        <v>0</v>
      </c>
      <c r="L415" s="135">
        <f>ROUNDDOWN(L410,1)</f>
        <v>0</v>
      </c>
      <c r="M415" s="135">
        <f>ROUNDDOWN(M410,1)</f>
        <v>0</v>
      </c>
      <c r="N415" s="135">
        <f>ROUNDDOWN((N410*$N$9+N411*$N$10)/($N$9+$N$10),1)</f>
        <v>0</v>
      </c>
      <c r="O415" s="135">
        <f>ROUNDDOWN((O410*$O$9+O413*$O$11)/($O$9+O$11),1)</f>
        <v>0</v>
      </c>
      <c r="P415" s="135">
        <f>ROUNDDOWN((P410*$P$9+P413*$P$11)/($P$9+$P$11),1)</f>
        <v>0</v>
      </c>
      <c r="Q415" s="136">
        <f>ROUNDDOWN(Q410,1)</f>
        <v>0</v>
      </c>
      <c r="R415" s="137">
        <f>ROUNDDOWN((R410*R400+R412*R403)/($R$9+$R$12),1)</f>
        <v>0</v>
      </c>
      <c r="S415" s="349"/>
    </row>
    <row r="416" ht="27" customHeight="1" hidden="1" thickTop="1"/>
    <row r="417" ht="33.75" customHeight="1" hidden="1"/>
    <row r="418" ht="32.25" customHeight="1" hidden="1"/>
    <row r="419" ht="24" customHeight="1" hidden="1"/>
    <row r="420" spans="1:2" ht="15.75" customHeight="1" hidden="1">
      <c r="A420" s="109"/>
      <c r="B420" s="109"/>
    </row>
    <row r="421" spans="1:2" ht="15" customHeight="1" hidden="1">
      <c r="A421" s="109"/>
      <c r="B421" s="109"/>
    </row>
    <row r="422" spans="1:2" ht="24" customHeight="1" thickBot="1" thickTop="1">
      <c r="A422" s="109"/>
      <c r="B422" s="109"/>
    </row>
    <row r="423" spans="1:19" ht="27" customHeight="1" thickTop="1">
      <c r="A423" s="364">
        <f>Bildungsgang!A422</f>
        <v>25</v>
      </c>
      <c r="B423" s="367" t="str">
        <f>Bildungsgang!B422</f>
        <v>Name</v>
      </c>
      <c r="C423" s="368"/>
      <c r="D423" s="369" t="s">
        <v>13</v>
      </c>
      <c r="E423" s="372"/>
      <c r="F423" s="372"/>
      <c r="G423" s="372"/>
      <c r="H423" s="373"/>
      <c r="I423" s="374" t="s">
        <v>12</v>
      </c>
      <c r="J423" s="377"/>
      <c r="K423" s="378"/>
      <c r="L423" s="378"/>
      <c r="M423" s="378"/>
      <c r="N423" s="378"/>
      <c r="O423" s="378"/>
      <c r="P423" s="378"/>
      <c r="Q423" s="379"/>
      <c r="R423" s="359" t="s">
        <v>14</v>
      </c>
      <c r="S423" s="361" t="s">
        <v>25</v>
      </c>
    </row>
    <row r="424" spans="1:19" ht="33.75" customHeight="1">
      <c r="A424" s="365"/>
      <c r="B424" s="338" t="str">
        <f>Bildungsgang!B423</f>
        <v>Geburtsdatum</v>
      </c>
      <c r="C424" s="339"/>
      <c r="D424" s="370"/>
      <c r="E424" s="346" t="s">
        <v>16</v>
      </c>
      <c r="F424" s="346" t="s">
        <v>17</v>
      </c>
      <c r="G424" s="346" t="s">
        <v>18</v>
      </c>
      <c r="H424" s="336" t="s">
        <v>19</v>
      </c>
      <c r="I424" s="375"/>
      <c r="J424" s="346" t="s">
        <v>26</v>
      </c>
      <c r="K424" s="346" t="s">
        <v>5</v>
      </c>
      <c r="L424" s="346" t="s">
        <v>6</v>
      </c>
      <c r="M424" s="346" t="s">
        <v>7</v>
      </c>
      <c r="N424" s="346" t="s">
        <v>8</v>
      </c>
      <c r="O424" s="346" t="s">
        <v>9</v>
      </c>
      <c r="P424" s="346" t="s">
        <v>10</v>
      </c>
      <c r="Q424" s="336" t="s">
        <v>11</v>
      </c>
      <c r="R424" s="360"/>
      <c r="S424" s="362"/>
    </row>
    <row r="425" spans="1:19" ht="33.75" customHeight="1">
      <c r="A425" s="365"/>
      <c r="B425" s="338" t="str">
        <f>Bildungsgang!B424</f>
        <v>Geburtsort</v>
      </c>
      <c r="C425" s="339"/>
      <c r="D425" s="370"/>
      <c r="E425" s="347"/>
      <c r="F425" s="347"/>
      <c r="G425" s="347"/>
      <c r="H425" s="337"/>
      <c r="I425" s="375"/>
      <c r="J425" s="347"/>
      <c r="K425" s="347"/>
      <c r="L425" s="347"/>
      <c r="M425" s="347"/>
      <c r="N425" s="347"/>
      <c r="O425" s="347"/>
      <c r="P425" s="347"/>
      <c r="Q425" s="337"/>
      <c r="R425" s="360"/>
      <c r="S425" s="362"/>
    </row>
    <row r="426" spans="1:21" ht="23.25" customHeight="1" thickBot="1">
      <c r="A426" s="365"/>
      <c r="B426" s="340" t="str">
        <f>Bildungsgang!B425</f>
        <v>letzter Schulabschluss</v>
      </c>
      <c r="C426" s="341"/>
      <c r="D426" s="370"/>
      <c r="E426" s="138" t="s">
        <v>0</v>
      </c>
      <c r="F426" s="138" t="s">
        <v>1</v>
      </c>
      <c r="G426" s="138" t="s">
        <v>2</v>
      </c>
      <c r="H426" s="139" t="s">
        <v>3</v>
      </c>
      <c r="I426" s="375"/>
      <c r="J426" s="138">
        <v>1</v>
      </c>
      <c r="K426" s="138">
        <v>2</v>
      </c>
      <c r="L426" s="138">
        <v>3</v>
      </c>
      <c r="M426" s="138">
        <v>4</v>
      </c>
      <c r="N426" s="138">
        <v>5</v>
      </c>
      <c r="O426" s="138">
        <v>6</v>
      </c>
      <c r="P426" s="138">
        <v>7</v>
      </c>
      <c r="Q426" s="139">
        <v>8</v>
      </c>
      <c r="R426" s="360"/>
      <c r="S426" s="363"/>
      <c r="U426" s="108"/>
    </row>
    <row r="427" spans="1:23" ht="21.75" customHeight="1" thickBot="1" thickTop="1">
      <c r="A427" s="365"/>
      <c r="B427" s="342" t="s">
        <v>62</v>
      </c>
      <c r="C427" s="343"/>
      <c r="D427" s="370"/>
      <c r="E427" s="110">
        <f>Bildungsgang!E437</f>
        <v>0</v>
      </c>
      <c r="F427" s="110">
        <f>Bildungsgang!F437</f>
        <v>0</v>
      </c>
      <c r="G427" s="110">
        <f>Bildungsgang!G437</f>
        <v>0</v>
      </c>
      <c r="H427" s="110">
        <f>Bildungsgang!H437</f>
        <v>0</v>
      </c>
      <c r="I427" s="375"/>
      <c r="J427" s="110">
        <f>Bildungsgang!J437</f>
        <v>0</v>
      </c>
      <c r="K427" s="110">
        <f>Bildungsgang!K437</f>
        <v>0</v>
      </c>
      <c r="L427" s="110">
        <f>Bildungsgang!L437</f>
        <v>0</v>
      </c>
      <c r="M427" s="110">
        <f>Bildungsgang!M437</f>
        <v>0</v>
      </c>
      <c r="N427" s="110">
        <f>Bildungsgang!N437</f>
        <v>0</v>
      </c>
      <c r="O427" s="110">
        <f>Bildungsgang!O437</f>
        <v>0</v>
      </c>
      <c r="P427" s="110">
        <f>Bildungsgang!P437</f>
        <v>0</v>
      </c>
      <c r="Q427" s="111">
        <f>Bildungsgang!Q437</f>
        <v>0</v>
      </c>
      <c r="R427" s="112">
        <f>Bildungsgang!R437</f>
        <v>0</v>
      </c>
      <c r="S427" s="171" t="str">
        <f>IF(OR(D431&gt;4,I431&gt;4,J431&gt;4,K431&gt;4,N431&gt;4,O431&gt;4,P431&gt;4,R431&gt;4,(COUNTIF(E431:H431,6)+COUNTIF(J431:Q431,6))&gt;1,(COUNTIF(E431:H431,5)+COUNTIF(J431:Q431,5))&gt;2,AND((COUNTIF(E431:H431,6)+COUNTIF(J431:Q431,6))&gt;0,(COUNTIF(E431:H431,5)+COUNTIF(J431:Q431,5))&gt;0)),"Nicht bestanden","Bestanden")</f>
        <v>Bestanden</v>
      </c>
      <c r="T427" s="109"/>
      <c r="U427" s="109"/>
      <c r="V427" s="109"/>
      <c r="W427" s="109"/>
    </row>
    <row r="428" spans="1:19" s="120" customFormat="1" ht="21.75" customHeight="1" thickBot="1" thickTop="1">
      <c r="A428" s="365"/>
      <c r="B428" s="344" t="s">
        <v>63</v>
      </c>
      <c r="C428" s="345"/>
      <c r="D428" s="370"/>
      <c r="E428" s="113"/>
      <c r="F428" s="114"/>
      <c r="G428" s="114"/>
      <c r="H428" s="115"/>
      <c r="I428" s="375"/>
      <c r="J428" s="116"/>
      <c r="K428" s="117"/>
      <c r="L428" s="114"/>
      <c r="M428" s="114"/>
      <c r="N428" s="118"/>
      <c r="O428" s="114"/>
      <c r="P428" s="114"/>
      <c r="Q428" s="115"/>
      <c r="R428" s="119"/>
      <c r="S428" s="348"/>
    </row>
    <row r="429" spans="1:19" s="120" customFormat="1" ht="21.75" customHeight="1" thickBot="1" thickTop="1">
      <c r="A429" s="365"/>
      <c r="B429" s="350" t="s">
        <v>64</v>
      </c>
      <c r="C429" s="351"/>
      <c r="D429" s="370"/>
      <c r="E429" s="121"/>
      <c r="F429" s="122"/>
      <c r="G429" s="122"/>
      <c r="H429" s="123"/>
      <c r="I429" s="375"/>
      <c r="J429" s="113"/>
      <c r="K429" s="114"/>
      <c r="L429" s="114"/>
      <c r="M429" s="114"/>
      <c r="N429" s="114"/>
      <c r="O429" s="114"/>
      <c r="P429" s="114"/>
      <c r="Q429" s="115"/>
      <c r="R429" s="124"/>
      <c r="S429" s="348"/>
    </row>
    <row r="430" spans="1:19" ht="21.75" customHeight="1" thickBot="1" thickTop="1">
      <c r="A430" s="365"/>
      <c r="B430" s="352" t="s">
        <v>65</v>
      </c>
      <c r="C430" s="353"/>
      <c r="D430" s="371"/>
      <c r="E430" s="125"/>
      <c r="F430" s="114"/>
      <c r="G430" s="114"/>
      <c r="H430" s="115"/>
      <c r="I430" s="376"/>
      <c r="J430" s="125"/>
      <c r="K430" s="126"/>
      <c r="L430" s="114"/>
      <c r="M430" s="114"/>
      <c r="N430" s="114"/>
      <c r="O430" s="126"/>
      <c r="P430" s="126"/>
      <c r="Q430" s="115"/>
      <c r="R430" s="119"/>
      <c r="S430" s="348"/>
    </row>
    <row r="431" spans="1:19" ht="30" customHeight="1" thickBot="1" thickTop="1">
      <c r="A431" s="365"/>
      <c r="B431" s="354" t="s">
        <v>20</v>
      </c>
      <c r="C431" s="355"/>
      <c r="D431" s="127">
        <f>ROUND(D432,0)</f>
        <v>0</v>
      </c>
      <c r="E431" s="357">
        <f>ROUND(E427,0)</f>
        <v>0</v>
      </c>
      <c r="F431" s="332">
        <f>F427</f>
        <v>0</v>
      </c>
      <c r="G431" s="332">
        <f>G427</f>
        <v>0</v>
      </c>
      <c r="H431" s="334">
        <f>H427</f>
        <v>0</v>
      </c>
      <c r="I431" s="128">
        <f>IF(ISERROR(ROUND(I432,0)),"-",ROUND(I432,0))</f>
        <v>0</v>
      </c>
      <c r="J431" s="129">
        <f>ROUND(J432,0)</f>
        <v>0</v>
      </c>
      <c r="K431" s="130">
        <f aca="true" t="shared" si="24" ref="K431:R431">ROUND(K432,0)</f>
        <v>0</v>
      </c>
      <c r="L431" s="130">
        <f t="shared" si="24"/>
        <v>0</v>
      </c>
      <c r="M431" s="130">
        <f t="shared" si="24"/>
        <v>0</v>
      </c>
      <c r="N431" s="130">
        <f t="shared" si="24"/>
        <v>0</v>
      </c>
      <c r="O431" s="130">
        <f t="shared" si="24"/>
        <v>0</v>
      </c>
      <c r="P431" s="130">
        <f t="shared" si="24"/>
        <v>0</v>
      </c>
      <c r="Q431" s="131">
        <f t="shared" si="24"/>
        <v>0</v>
      </c>
      <c r="R431" s="132">
        <f t="shared" si="24"/>
        <v>0</v>
      </c>
      <c r="S431" s="348"/>
    </row>
    <row r="432" spans="1:19" ht="21.75" customHeight="1" thickBot="1" thickTop="1">
      <c r="A432" s="366"/>
      <c r="B432" s="356"/>
      <c r="C432" s="355"/>
      <c r="D432" s="133">
        <f>ROUNDDOWN((E431*$E$8+F431*$F$8+G431*$G$8+H431*$H$8)/SUM($E$8:$H$8),1)</f>
        <v>0</v>
      </c>
      <c r="E432" s="358"/>
      <c r="F432" s="333"/>
      <c r="G432" s="333"/>
      <c r="H432" s="335"/>
      <c r="I432" s="134">
        <f>ROUNDDOWN((J432*$J$8+K432*$K$8+L432*$L$8+M432*$M$8+N432*$N$8+O432*$O$8+P432*$P$8+Q432*$Q$8)/SUM($J$8:$Q$8),1)</f>
        <v>0</v>
      </c>
      <c r="J432" s="135">
        <f>ROUNDDOWN((J427*$J$9+J428*$J$10)/($J$9+$J$10),1)</f>
        <v>0</v>
      </c>
      <c r="K432" s="135">
        <f>ROUNDDOWN((K427*$K$9+K428*$K$10+K430*$K$11)/($K$9+$K$10+$K$11),1)</f>
        <v>0</v>
      </c>
      <c r="L432" s="135">
        <f>ROUNDDOWN(L427,1)</f>
        <v>0</v>
      </c>
      <c r="M432" s="135">
        <f>ROUNDDOWN(M427,1)</f>
        <v>0</v>
      </c>
      <c r="N432" s="135">
        <f>ROUNDDOWN((N427*$N$9+N428*$N$10)/($N$9+$N$10),1)</f>
        <v>0</v>
      </c>
      <c r="O432" s="135">
        <f>ROUNDDOWN((O427*$O$9+O430*$O$11)/($O$9+O$11),1)</f>
        <v>0</v>
      </c>
      <c r="P432" s="135">
        <f>ROUNDDOWN((P427*$P$9+P430*$P$11)/($P$9+$P$11),1)</f>
        <v>0</v>
      </c>
      <c r="Q432" s="136">
        <f>ROUNDDOWN(Q427,1)</f>
        <v>0</v>
      </c>
      <c r="R432" s="137">
        <f>ROUNDDOWN((R427*R417+R429*R420)/($R$9+$R$12),1)</f>
        <v>0</v>
      </c>
      <c r="S432" s="349"/>
    </row>
    <row r="433" ht="15.75" hidden="1" thickTop="1"/>
    <row r="434" ht="27" customHeight="1" hidden="1"/>
    <row r="435" ht="33.75" customHeight="1" hidden="1"/>
    <row r="436" ht="32.25" customHeight="1" hidden="1"/>
    <row r="437" ht="24" customHeight="1" hidden="1"/>
    <row r="438" spans="1:2" ht="15.75" customHeight="1" hidden="1">
      <c r="A438" s="109"/>
      <c r="B438" s="109"/>
    </row>
    <row r="439" spans="1:2" ht="24" customHeight="1" thickBot="1" thickTop="1">
      <c r="A439" s="109"/>
      <c r="B439" s="109"/>
    </row>
    <row r="440" spans="1:19" ht="27" customHeight="1" thickTop="1">
      <c r="A440" s="364">
        <f>Bildungsgang!A439</f>
        <v>26</v>
      </c>
      <c r="B440" s="367" t="str">
        <f>Bildungsgang!B439</f>
        <v>Name</v>
      </c>
      <c r="C440" s="368"/>
      <c r="D440" s="369" t="s">
        <v>13</v>
      </c>
      <c r="E440" s="372"/>
      <c r="F440" s="372"/>
      <c r="G440" s="372"/>
      <c r="H440" s="373"/>
      <c r="I440" s="374" t="s">
        <v>12</v>
      </c>
      <c r="J440" s="377"/>
      <c r="K440" s="378"/>
      <c r="L440" s="378"/>
      <c r="M440" s="378"/>
      <c r="N440" s="378"/>
      <c r="O440" s="378"/>
      <c r="P440" s="378"/>
      <c r="Q440" s="379"/>
      <c r="R440" s="359" t="s">
        <v>14</v>
      </c>
      <c r="S440" s="361" t="s">
        <v>25</v>
      </c>
    </row>
    <row r="441" spans="1:19" ht="33.75" customHeight="1">
      <c r="A441" s="365"/>
      <c r="B441" s="338" t="str">
        <f>Bildungsgang!B440</f>
        <v>Geburtsdatum</v>
      </c>
      <c r="C441" s="339"/>
      <c r="D441" s="370"/>
      <c r="E441" s="346" t="s">
        <v>16</v>
      </c>
      <c r="F441" s="346" t="s">
        <v>17</v>
      </c>
      <c r="G441" s="346" t="s">
        <v>18</v>
      </c>
      <c r="H441" s="336" t="s">
        <v>19</v>
      </c>
      <c r="I441" s="375"/>
      <c r="J441" s="346" t="s">
        <v>26</v>
      </c>
      <c r="K441" s="346" t="s">
        <v>5</v>
      </c>
      <c r="L441" s="346" t="s">
        <v>6</v>
      </c>
      <c r="M441" s="346" t="s">
        <v>7</v>
      </c>
      <c r="N441" s="346" t="s">
        <v>8</v>
      </c>
      <c r="O441" s="346" t="s">
        <v>9</v>
      </c>
      <c r="P441" s="346" t="s">
        <v>10</v>
      </c>
      <c r="Q441" s="336" t="s">
        <v>11</v>
      </c>
      <c r="R441" s="360"/>
      <c r="S441" s="362"/>
    </row>
    <row r="442" spans="1:19" ht="33.75" customHeight="1">
      <c r="A442" s="365"/>
      <c r="B442" s="338" t="str">
        <f>Bildungsgang!B441</f>
        <v>Geburtsort</v>
      </c>
      <c r="C442" s="339"/>
      <c r="D442" s="370"/>
      <c r="E442" s="347"/>
      <c r="F442" s="347"/>
      <c r="G442" s="347"/>
      <c r="H442" s="337"/>
      <c r="I442" s="375"/>
      <c r="J442" s="347"/>
      <c r="K442" s="347"/>
      <c r="L442" s="347"/>
      <c r="M442" s="347"/>
      <c r="N442" s="347"/>
      <c r="O442" s="347"/>
      <c r="P442" s="347"/>
      <c r="Q442" s="337"/>
      <c r="R442" s="360"/>
      <c r="S442" s="362"/>
    </row>
    <row r="443" spans="1:21" ht="23.25" customHeight="1" thickBot="1">
      <c r="A443" s="365"/>
      <c r="B443" s="340" t="str">
        <f>Bildungsgang!B442</f>
        <v>letzter Schulabschluss</v>
      </c>
      <c r="C443" s="341"/>
      <c r="D443" s="370"/>
      <c r="E443" s="138" t="s">
        <v>0</v>
      </c>
      <c r="F443" s="138" t="s">
        <v>1</v>
      </c>
      <c r="G443" s="138" t="s">
        <v>2</v>
      </c>
      <c r="H443" s="139" t="s">
        <v>3</v>
      </c>
      <c r="I443" s="375"/>
      <c r="J443" s="138">
        <v>1</v>
      </c>
      <c r="K443" s="138">
        <v>2</v>
      </c>
      <c r="L443" s="138">
        <v>3</v>
      </c>
      <c r="M443" s="138">
        <v>4</v>
      </c>
      <c r="N443" s="138">
        <v>5</v>
      </c>
      <c r="O443" s="138">
        <v>6</v>
      </c>
      <c r="P443" s="138">
        <v>7</v>
      </c>
      <c r="Q443" s="139">
        <v>8</v>
      </c>
      <c r="R443" s="360"/>
      <c r="S443" s="363"/>
      <c r="U443" s="108"/>
    </row>
    <row r="444" spans="1:23" ht="21.75" customHeight="1" thickBot="1" thickTop="1">
      <c r="A444" s="365"/>
      <c r="B444" s="342" t="s">
        <v>62</v>
      </c>
      <c r="C444" s="343"/>
      <c r="D444" s="370"/>
      <c r="E444" s="110">
        <f>Bildungsgang!E454</f>
        <v>0</v>
      </c>
      <c r="F444" s="110">
        <f>Bildungsgang!F454</f>
        <v>0</v>
      </c>
      <c r="G444" s="110">
        <f>Bildungsgang!G454</f>
        <v>0</v>
      </c>
      <c r="H444" s="110">
        <f>Bildungsgang!H454</f>
        <v>0</v>
      </c>
      <c r="I444" s="375"/>
      <c r="J444" s="110">
        <f>Bildungsgang!J454</f>
        <v>0</v>
      </c>
      <c r="K444" s="110">
        <f>Bildungsgang!K454</f>
        <v>0</v>
      </c>
      <c r="L444" s="110">
        <f>Bildungsgang!L454</f>
        <v>0</v>
      </c>
      <c r="M444" s="110">
        <f>Bildungsgang!M454</f>
        <v>0</v>
      </c>
      <c r="N444" s="110">
        <f>Bildungsgang!N454</f>
        <v>0</v>
      </c>
      <c r="O444" s="110">
        <f>Bildungsgang!O454</f>
        <v>0</v>
      </c>
      <c r="P444" s="110">
        <f>Bildungsgang!P454</f>
        <v>0</v>
      </c>
      <c r="Q444" s="111">
        <f>Bildungsgang!Q454</f>
        <v>0</v>
      </c>
      <c r="R444" s="112">
        <f>Bildungsgang!R454</f>
        <v>0</v>
      </c>
      <c r="S444" s="171" t="str">
        <f>IF(OR(D448&gt;4,I448&gt;4,J448&gt;4,K448&gt;4,N448&gt;4,O448&gt;4,P448&gt;4,R448&gt;4,(COUNTIF(E448:H448,6)+COUNTIF(J448:Q448,6))&gt;1,(COUNTIF(E448:H448,5)+COUNTIF(J448:Q448,5))&gt;2,AND((COUNTIF(E448:H448,6)+COUNTIF(J448:Q448,6))&gt;0,(COUNTIF(E448:H448,5)+COUNTIF(J448:Q448,5))&gt;0)),"Nicht bestanden","Bestanden")</f>
        <v>Bestanden</v>
      </c>
      <c r="T444" s="109"/>
      <c r="U444" s="109"/>
      <c r="V444" s="109"/>
      <c r="W444" s="109"/>
    </row>
    <row r="445" spans="1:19" s="120" customFormat="1" ht="21.75" customHeight="1" thickBot="1" thickTop="1">
      <c r="A445" s="365"/>
      <c r="B445" s="344" t="s">
        <v>63</v>
      </c>
      <c r="C445" s="345"/>
      <c r="D445" s="370"/>
      <c r="E445" s="113"/>
      <c r="F445" s="114"/>
      <c r="G445" s="114"/>
      <c r="H445" s="115"/>
      <c r="I445" s="375"/>
      <c r="J445" s="116"/>
      <c r="K445" s="117"/>
      <c r="L445" s="114"/>
      <c r="M445" s="114"/>
      <c r="N445" s="118"/>
      <c r="O445" s="114"/>
      <c r="P445" s="114"/>
      <c r="Q445" s="115"/>
      <c r="R445" s="119"/>
      <c r="S445" s="348"/>
    </row>
    <row r="446" spans="1:19" s="120" customFormat="1" ht="21.75" customHeight="1" thickBot="1" thickTop="1">
      <c r="A446" s="365"/>
      <c r="B446" s="350" t="s">
        <v>64</v>
      </c>
      <c r="C446" s="351"/>
      <c r="D446" s="370"/>
      <c r="E446" s="121"/>
      <c r="F446" s="122"/>
      <c r="G446" s="122"/>
      <c r="H446" s="123"/>
      <c r="I446" s="375"/>
      <c r="J446" s="113"/>
      <c r="K446" s="114"/>
      <c r="L446" s="114"/>
      <c r="M446" s="114"/>
      <c r="N446" s="114"/>
      <c r="O446" s="114"/>
      <c r="P446" s="114"/>
      <c r="Q446" s="115"/>
      <c r="R446" s="124"/>
      <c r="S446" s="348"/>
    </row>
    <row r="447" spans="1:19" ht="21.75" customHeight="1" thickBot="1" thickTop="1">
      <c r="A447" s="365"/>
      <c r="B447" s="352" t="s">
        <v>65</v>
      </c>
      <c r="C447" s="353"/>
      <c r="D447" s="371"/>
      <c r="E447" s="125"/>
      <c r="F447" s="114"/>
      <c r="G447" s="114"/>
      <c r="H447" s="115"/>
      <c r="I447" s="376"/>
      <c r="J447" s="125"/>
      <c r="K447" s="126"/>
      <c r="L447" s="114"/>
      <c r="M447" s="114"/>
      <c r="N447" s="114"/>
      <c r="O447" s="126"/>
      <c r="P447" s="126"/>
      <c r="Q447" s="115"/>
      <c r="R447" s="119"/>
      <c r="S447" s="348"/>
    </row>
    <row r="448" spans="1:19" ht="30" customHeight="1" thickBot="1" thickTop="1">
      <c r="A448" s="365"/>
      <c r="B448" s="354" t="s">
        <v>20</v>
      </c>
      <c r="C448" s="355"/>
      <c r="D448" s="127">
        <f>ROUND(D449,0)</f>
        <v>0</v>
      </c>
      <c r="E448" s="357">
        <f>ROUND(E444,0)</f>
        <v>0</v>
      </c>
      <c r="F448" s="332">
        <f>F444</f>
        <v>0</v>
      </c>
      <c r="G448" s="332">
        <f>G444</f>
        <v>0</v>
      </c>
      <c r="H448" s="334">
        <f>H444</f>
        <v>0</v>
      </c>
      <c r="I448" s="128">
        <f>IF(ISERROR(ROUND(I449,0)),"-",ROUND(I449,0))</f>
        <v>0</v>
      </c>
      <c r="J448" s="129">
        <f>ROUND(J449,0)</f>
        <v>0</v>
      </c>
      <c r="K448" s="130">
        <f aca="true" t="shared" si="25" ref="K448:R448">ROUND(K449,0)</f>
        <v>0</v>
      </c>
      <c r="L448" s="130">
        <f t="shared" si="25"/>
        <v>0</v>
      </c>
      <c r="M448" s="130">
        <f t="shared" si="25"/>
        <v>0</v>
      </c>
      <c r="N448" s="130">
        <f t="shared" si="25"/>
        <v>0</v>
      </c>
      <c r="O448" s="130">
        <f t="shared" si="25"/>
        <v>0</v>
      </c>
      <c r="P448" s="130">
        <f t="shared" si="25"/>
        <v>0</v>
      </c>
      <c r="Q448" s="131">
        <f t="shared" si="25"/>
        <v>0</v>
      </c>
      <c r="R448" s="132">
        <f t="shared" si="25"/>
        <v>0</v>
      </c>
      <c r="S448" s="348"/>
    </row>
    <row r="449" spans="1:19" ht="21.75" customHeight="1" thickBot="1" thickTop="1">
      <c r="A449" s="366"/>
      <c r="B449" s="356"/>
      <c r="C449" s="355"/>
      <c r="D449" s="133">
        <f>ROUNDDOWN((E448*$E$8+F448*$F$8+G448*$G$8+H448*$H$8)/SUM($E$8:$H$8),1)</f>
        <v>0</v>
      </c>
      <c r="E449" s="358"/>
      <c r="F449" s="333"/>
      <c r="G449" s="333"/>
      <c r="H449" s="335"/>
      <c r="I449" s="134">
        <f>ROUNDDOWN((J449*$J$8+K449*$K$8+L449*$L$8+M449*$M$8+N449*$N$8+O449*$O$8+P449*$P$8+Q449*$Q$8)/SUM($J$8:$Q$8),1)</f>
        <v>0</v>
      </c>
      <c r="J449" s="135">
        <f>ROUNDDOWN((J444*$J$9+J445*$J$10)/($J$9+$J$10),1)</f>
        <v>0</v>
      </c>
      <c r="K449" s="135">
        <f>ROUNDDOWN((K444*$K$9+K445*$K$10+K447*$K$11)/($K$9+$K$10+$K$11),1)</f>
        <v>0</v>
      </c>
      <c r="L449" s="135">
        <f>ROUNDDOWN(L444,1)</f>
        <v>0</v>
      </c>
      <c r="M449" s="135">
        <f>ROUNDDOWN(M444,1)</f>
        <v>0</v>
      </c>
      <c r="N449" s="135">
        <f>ROUNDDOWN((N444*$N$9+N445*$N$10)/($N$9+$N$10),1)</f>
        <v>0</v>
      </c>
      <c r="O449" s="135">
        <f>ROUNDDOWN((O444*$O$9+O447*$O$11)/($O$9+O$11),1)</f>
        <v>0</v>
      </c>
      <c r="P449" s="135">
        <f>ROUNDDOWN((P444*$P$9+P447*$P$11)/($P$9+$P$11),1)</f>
        <v>0</v>
      </c>
      <c r="Q449" s="136">
        <f>ROUNDDOWN(Q444,1)</f>
        <v>0</v>
      </c>
      <c r="R449" s="137">
        <f>ROUNDDOWN((R444*R434+R446*R437)/($R$9+$R$12),1)</f>
        <v>0</v>
      </c>
      <c r="S449" s="349"/>
    </row>
    <row r="450" ht="15.75" hidden="1" thickTop="1"/>
    <row r="451" ht="15" hidden="1"/>
    <row r="452" ht="27" customHeight="1" hidden="1"/>
    <row r="453" ht="33.75" customHeight="1" hidden="1"/>
    <row r="454" ht="32.25" customHeight="1" hidden="1"/>
    <row r="455" ht="24" customHeight="1" hidden="1"/>
    <row r="456" spans="1:2" ht="23.25" customHeight="1" thickBot="1" thickTop="1">
      <c r="A456" s="109"/>
      <c r="B456" s="109"/>
    </row>
    <row r="457" spans="1:19" ht="27" customHeight="1" thickTop="1">
      <c r="A457" s="364">
        <f>Bildungsgang!A456</f>
        <v>27</v>
      </c>
      <c r="B457" s="367" t="str">
        <f>Bildungsgang!B456</f>
        <v>Name</v>
      </c>
      <c r="C457" s="368"/>
      <c r="D457" s="369" t="s">
        <v>13</v>
      </c>
      <c r="E457" s="372"/>
      <c r="F457" s="372"/>
      <c r="G457" s="372"/>
      <c r="H457" s="373"/>
      <c r="I457" s="374" t="s">
        <v>12</v>
      </c>
      <c r="J457" s="377"/>
      <c r="K457" s="378"/>
      <c r="L457" s="378"/>
      <c r="M457" s="378"/>
      <c r="N457" s="378"/>
      <c r="O457" s="378"/>
      <c r="P457" s="378"/>
      <c r="Q457" s="379"/>
      <c r="R457" s="359" t="s">
        <v>14</v>
      </c>
      <c r="S457" s="361" t="s">
        <v>25</v>
      </c>
    </row>
    <row r="458" spans="1:19" ht="33.75" customHeight="1">
      <c r="A458" s="365"/>
      <c r="B458" s="338" t="str">
        <f>Bildungsgang!B457</f>
        <v>Geburtsdatum</v>
      </c>
      <c r="C458" s="339"/>
      <c r="D458" s="370"/>
      <c r="E458" s="346" t="s">
        <v>16</v>
      </c>
      <c r="F458" s="346" t="s">
        <v>17</v>
      </c>
      <c r="G458" s="346" t="s">
        <v>18</v>
      </c>
      <c r="H458" s="336" t="s">
        <v>19</v>
      </c>
      <c r="I458" s="375"/>
      <c r="J458" s="346" t="s">
        <v>26</v>
      </c>
      <c r="K458" s="346" t="s">
        <v>5</v>
      </c>
      <c r="L458" s="346" t="s">
        <v>6</v>
      </c>
      <c r="M458" s="346" t="s">
        <v>7</v>
      </c>
      <c r="N458" s="346" t="s">
        <v>8</v>
      </c>
      <c r="O458" s="346" t="s">
        <v>9</v>
      </c>
      <c r="P458" s="346" t="s">
        <v>10</v>
      </c>
      <c r="Q458" s="336" t="s">
        <v>11</v>
      </c>
      <c r="R458" s="360"/>
      <c r="S458" s="362"/>
    </row>
    <row r="459" spans="1:19" ht="33.75" customHeight="1">
      <c r="A459" s="365"/>
      <c r="B459" s="338" t="str">
        <f>Bildungsgang!B458</f>
        <v>Geburtsort</v>
      </c>
      <c r="C459" s="339"/>
      <c r="D459" s="370"/>
      <c r="E459" s="347"/>
      <c r="F459" s="347"/>
      <c r="G459" s="347"/>
      <c r="H459" s="337"/>
      <c r="I459" s="375"/>
      <c r="J459" s="347"/>
      <c r="K459" s="347"/>
      <c r="L459" s="347"/>
      <c r="M459" s="347"/>
      <c r="N459" s="347"/>
      <c r="O459" s="347"/>
      <c r="P459" s="347"/>
      <c r="Q459" s="337"/>
      <c r="R459" s="360"/>
      <c r="S459" s="362"/>
    </row>
    <row r="460" spans="1:21" ht="23.25" customHeight="1" thickBot="1">
      <c r="A460" s="365"/>
      <c r="B460" s="340" t="str">
        <f>Bildungsgang!B459</f>
        <v>letzter Schulabschluss</v>
      </c>
      <c r="C460" s="341"/>
      <c r="D460" s="370"/>
      <c r="E460" s="138" t="s">
        <v>0</v>
      </c>
      <c r="F460" s="138" t="s">
        <v>1</v>
      </c>
      <c r="G460" s="138" t="s">
        <v>2</v>
      </c>
      <c r="H460" s="139" t="s">
        <v>3</v>
      </c>
      <c r="I460" s="375"/>
      <c r="J460" s="138">
        <v>1</v>
      </c>
      <c r="K460" s="138">
        <v>2</v>
      </c>
      <c r="L460" s="138">
        <v>3</v>
      </c>
      <c r="M460" s="138">
        <v>4</v>
      </c>
      <c r="N460" s="138">
        <v>5</v>
      </c>
      <c r="O460" s="138">
        <v>6</v>
      </c>
      <c r="P460" s="138">
        <v>7</v>
      </c>
      <c r="Q460" s="139">
        <v>8</v>
      </c>
      <c r="R460" s="360"/>
      <c r="S460" s="363"/>
      <c r="U460" s="108"/>
    </row>
    <row r="461" spans="1:23" ht="21.75" customHeight="1" thickBot="1" thickTop="1">
      <c r="A461" s="365"/>
      <c r="B461" s="342" t="s">
        <v>62</v>
      </c>
      <c r="C461" s="343"/>
      <c r="D461" s="370"/>
      <c r="E461" s="110">
        <f>Bildungsgang!E471</f>
        <v>0</v>
      </c>
      <c r="F461" s="110">
        <f>Bildungsgang!F471</f>
        <v>0</v>
      </c>
      <c r="G461" s="110">
        <f>Bildungsgang!G471</f>
        <v>0</v>
      </c>
      <c r="H461" s="110">
        <f>Bildungsgang!H471</f>
        <v>0</v>
      </c>
      <c r="I461" s="375"/>
      <c r="J461" s="110">
        <f>Bildungsgang!J471</f>
        <v>0</v>
      </c>
      <c r="K461" s="110">
        <f>Bildungsgang!K471</f>
        <v>0</v>
      </c>
      <c r="L461" s="110">
        <f>Bildungsgang!L471</f>
        <v>0</v>
      </c>
      <c r="M461" s="110">
        <f>Bildungsgang!M471</f>
        <v>0</v>
      </c>
      <c r="N461" s="110">
        <f>Bildungsgang!N471</f>
        <v>0</v>
      </c>
      <c r="O461" s="110">
        <f>Bildungsgang!O471</f>
        <v>0</v>
      </c>
      <c r="P461" s="110">
        <f>Bildungsgang!P471</f>
        <v>0</v>
      </c>
      <c r="Q461" s="111">
        <f>Bildungsgang!Q471</f>
        <v>0</v>
      </c>
      <c r="R461" s="112">
        <f>Bildungsgang!R471</f>
        <v>0</v>
      </c>
      <c r="S461" s="171" t="str">
        <f>IF(OR(D465&gt;4,I465&gt;4,J465&gt;4,K465&gt;4,N465&gt;4,O465&gt;4,P465&gt;4,R465&gt;4,(COUNTIF(E465:H465,6)+COUNTIF(J465:Q465,6))&gt;1,(COUNTIF(E465:H465,5)+COUNTIF(J465:Q465,5))&gt;2,AND((COUNTIF(E465:H465,6)+COUNTIF(J465:Q465,6))&gt;0,(COUNTIF(E465:H465,5)+COUNTIF(J465:Q465,5))&gt;0)),"Nicht bestanden","Bestanden")</f>
        <v>Bestanden</v>
      </c>
      <c r="T461" s="109"/>
      <c r="U461" s="109"/>
      <c r="V461" s="109"/>
      <c r="W461" s="109"/>
    </row>
    <row r="462" spans="1:19" s="120" customFormat="1" ht="21.75" customHeight="1" thickBot="1" thickTop="1">
      <c r="A462" s="365"/>
      <c r="B462" s="344" t="s">
        <v>63</v>
      </c>
      <c r="C462" s="345"/>
      <c r="D462" s="370"/>
      <c r="E462" s="113"/>
      <c r="F462" s="114"/>
      <c r="G462" s="114"/>
      <c r="H462" s="115"/>
      <c r="I462" s="375"/>
      <c r="J462" s="116"/>
      <c r="K462" s="117"/>
      <c r="L462" s="114"/>
      <c r="M462" s="114"/>
      <c r="N462" s="118"/>
      <c r="O462" s="114"/>
      <c r="P462" s="114"/>
      <c r="Q462" s="115"/>
      <c r="R462" s="119"/>
      <c r="S462" s="348"/>
    </row>
    <row r="463" spans="1:19" s="120" customFormat="1" ht="21.75" customHeight="1" thickBot="1" thickTop="1">
      <c r="A463" s="365"/>
      <c r="B463" s="350" t="s">
        <v>64</v>
      </c>
      <c r="C463" s="351"/>
      <c r="D463" s="370"/>
      <c r="E463" s="121"/>
      <c r="F463" s="122"/>
      <c r="G463" s="122"/>
      <c r="H463" s="123"/>
      <c r="I463" s="375"/>
      <c r="J463" s="113"/>
      <c r="K463" s="114"/>
      <c r="L463" s="114"/>
      <c r="M463" s="114"/>
      <c r="N463" s="114"/>
      <c r="O463" s="114"/>
      <c r="P463" s="114"/>
      <c r="Q463" s="115"/>
      <c r="R463" s="124"/>
      <c r="S463" s="348"/>
    </row>
    <row r="464" spans="1:19" ht="21.75" customHeight="1" thickBot="1" thickTop="1">
      <c r="A464" s="365"/>
      <c r="B464" s="352" t="s">
        <v>65</v>
      </c>
      <c r="C464" s="353"/>
      <c r="D464" s="371"/>
      <c r="E464" s="125"/>
      <c r="F464" s="114"/>
      <c r="G464" s="114"/>
      <c r="H464" s="115"/>
      <c r="I464" s="376"/>
      <c r="J464" s="125"/>
      <c r="K464" s="126"/>
      <c r="L464" s="114"/>
      <c r="M464" s="114"/>
      <c r="N464" s="114"/>
      <c r="O464" s="126"/>
      <c r="P464" s="126"/>
      <c r="Q464" s="115"/>
      <c r="R464" s="119"/>
      <c r="S464" s="348"/>
    </row>
    <row r="465" spans="1:19" ht="30" customHeight="1" thickBot="1" thickTop="1">
      <c r="A465" s="365"/>
      <c r="B465" s="354" t="s">
        <v>20</v>
      </c>
      <c r="C465" s="355"/>
      <c r="D465" s="127">
        <f>ROUND(D466,0)</f>
        <v>0</v>
      </c>
      <c r="E465" s="357">
        <f>ROUND(E461,0)</f>
        <v>0</v>
      </c>
      <c r="F465" s="332">
        <f>F461</f>
        <v>0</v>
      </c>
      <c r="G465" s="332">
        <f>G461</f>
        <v>0</v>
      </c>
      <c r="H465" s="334">
        <f>H461</f>
        <v>0</v>
      </c>
      <c r="I465" s="128">
        <f>IF(ISERROR(ROUND(I466,0)),"-",ROUND(I466,0))</f>
        <v>0</v>
      </c>
      <c r="J465" s="129">
        <f>ROUND(J466,0)</f>
        <v>0</v>
      </c>
      <c r="K465" s="130">
        <f aca="true" t="shared" si="26" ref="K465:R465">ROUND(K466,0)</f>
        <v>0</v>
      </c>
      <c r="L465" s="130">
        <f t="shared" si="26"/>
        <v>0</v>
      </c>
      <c r="M465" s="130">
        <f t="shared" si="26"/>
        <v>0</v>
      </c>
      <c r="N465" s="130">
        <f t="shared" si="26"/>
        <v>0</v>
      </c>
      <c r="O465" s="130">
        <f t="shared" si="26"/>
        <v>0</v>
      </c>
      <c r="P465" s="130">
        <f t="shared" si="26"/>
        <v>0</v>
      </c>
      <c r="Q465" s="131">
        <f t="shared" si="26"/>
        <v>0</v>
      </c>
      <c r="R465" s="132">
        <f t="shared" si="26"/>
        <v>0</v>
      </c>
      <c r="S465" s="348"/>
    </row>
    <row r="466" spans="1:19" ht="21.75" customHeight="1" thickBot="1" thickTop="1">
      <c r="A466" s="366"/>
      <c r="B466" s="356"/>
      <c r="C466" s="355"/>
      <c r="D466" s="133">
        <f>ROUNDDOWN((E465*$E$8+F465*$F$8+G465*$G$8+H465*$H$8)/SUM($E$8:$H$8),1)</f>
        <v>0</v>
      </c>
      <c r="E466" s="358"/>
      <c r="F466" s="333"/>
      <c r="G466" s="333"/>
      <c r="H466" s="335"/>
      <c r="I466" s="134">
        <f>ROUNDDOWN((J466*$J$8+K466*$K$8+L466*$L$8+M466*$M$8+N466*$N$8+O466*$O$8+P466*$P$8+Q466*$Q$8)/SUM($J$8:$Q$8),1)</f>
        <v>0</v>
      </c>
      <c r="J466" s="135">
        <f>ROUNDDOWN((J461*$J$9+J462*$J$10)/($J$9+$J$10),1)</f>
        <v>0</v>
      </c>
      <c r="K466" s="135">
        <f>ROUNDDOWN((K461*$K$9+K462*$K$10+K464*$K$11)/($K$9+$K$10+$K$11),1)</f>
        <v>0</v>
      </c>
      <c r="L466" s="135">
        <f>ROUNDDOWN(L461,1)</f>
        <v>0</v>
      </c>
      <c r="M466" s="135">
        <f>ROUNDDOWN(M461,1)</f>
        <v>0</v>
      </c>
      <c r="N466" s="135">
        <f>ROUNDDOWN((N461*$N$9+N462*$N$10)/($N$9+$N$10),1)</f>
        <v>0</v>
      </c>
      <c r="O466" s="135">
        <f>ROUNDDOWN((O461*$O$9+O464*$O$11)/($O$9+O$11),1)</f>
        <v>0</v>
      </c>
      <c r="P466" s="135">
        <f>ROUNDDOWN((P461*$P$9+P464*$P$11)/($P$9+$P$11),1)</f>
        <v>0</v>
      </c>
      <c r="Q466" s="136">
        <f>ROUNDDOWN(Q461,1)</f>
        <v>0</v>
      </c>
      <c r="R466" s="137">
        <f>ROUNDDOWN((R461*R451+R463*R454)/($R$9+$R$12),1)</f>
        <v>0</v>
      </c>
      <c r="S466" s="349"/>
    </row>
    <row r="467" ht="15.75" hidden="1" thickTop="1"/>
    <row r="468" ht="15" hidden="1"/>
    <row r="469" ht="15" hidden="1"/>
    <row r="470" ht="27" customHeight="1" hidden="1"/>
    <row r="471" ht="33.75" customHeight="1" hidden="1"/>
    <row r="472" ht="32.25" customHeight="1" hidden="1"/>
    <row r="473" ht="24" customHeight="1" thickBot="1" thickTop="1"/>
    <row r="474" spans="1:19" ht="27" customHeight="1" thickTop="1">
      <c r="A474" s="364">
        <f>Bildungsgang!A473</f>
        <v>28</v>
      </c>
      <c r="B474" s="367" t="str">
        <f>Bildungsgang!B473</f>
        <v>Name</v>
      </c>
      <c r="C474" s="368"/>
      <c r="D474" s="369" t="s">
        <v>13</v>
      </c>
      <c r="E474" s="372"/>
      <c r="F474" s="372"/>
      <c r="G474" s="372"/>
      <c r="H474" s="373"/>
      <c r="I474" s="374" t="s">
        <v>12</v>
      </c>
      <c r="J474" s="377"/>
      <c r="K474" s="378"/>
      <c r="L474" s="378"/>
      <c r="M474" s="378"/>
      <c r="N474" s="378"/>
      <c r="O474" s="378"/>
      <c r="P474" s="378"/>
      <c r="Q474" s="379"/>
      <c r="R474" s="359" t="s">
        <v>14</v>
      </c>
      <c r="S474" s="361" t="s">
        <v>25</v>
      </c>
    </row>
    <row r="475" spans="1:19" ht="33.75" customHeight="1">
      <c r="A475" s="365"/>
      <c r="B475" s="338" t="str">
        <f>Bildungsgang!B474</f>
        <v>Geburtsdatum</v>
      </c>
      <c r="C475" s="339"/>
      <c r="D475" s="370"/>
      <c r="E475" s="346" t="s">
        <v>16</v>
      </c>
      <c r="F475" s="346" t="s">
        <v>17</v>
      </c>
      <c r="G475" s="346" t="s">
        <v>18</v>
      </c>
      <c r="H475" s="336" t="s">
        <v>19</v>
      </c>
      <c r="I475" s="375"/>
      <c r="J475" s="346" t="s">
        <v>26</v>
      </c>
      <c r="K475" s="346" t="s">
        <v>5</v>
      </c>
      <c r="L475" s="346" t="s">
        <v>6</v>
      </c>
      <c r="M475" s="346" t="s">
        <v>7</v>
      </c>
      <c r="N475" s="346" t="s">
        <v>8</v>
      </c>
      <c r="O475" s="346" t="s">
        <v>9</v>
      </c>
      <c r="P475" s="346" t="s">
        <v>10</v>
      </c>
      <c r="Q475" s="336" t="s">
        <v>11</v>
      </c>
      <c r="R475" s="360"/>
      <c r="S475" s="362"/>
    </row>
    <row r="476" spans="1:19" ht="33.75" customHeight="1">
      <c r="A476" s="365"/>
      <c r="B476" s="338" t="str">
        <f>Bildungsgang!B475</f>
        <v>Geburtsort</v>
      </c>
      <c r="C476" s="339"/>
      <c r="D476" s="370"/>
      <c r="E476" s="347"/>
      <c r="F476" s="347"/>
      <c r="G476" s="347"/>
      <c r="H476" s="337"/>
      <c r="I476" s="375"/>
      <c r="J476" s="347"/>
      <c r="K476" s="347"/>
      <c r="L476" s="347"/>
      <c r="M476" s="347"/>
      <c r="N476" s="347"/>
      <c r="O476" s="347"/>
      <c r="P476" s="347"/>
      <c r="Q476" s="337"/>
      <c r="R476" s="360"/>
      <c r="S476" s="362"/>
    </row>
    <row r="477" spans="1:21" ht="23.25" customHeight="1" thickBot="1">
      <c r="A477" s="365"/>
      <c r="B477" s="340" t="str">
        <f>Bildungsgang!B476</f>
        <v>letzter Schulabschluss</v>
      </c>
      <c r="C477" s="341"/>
      <c r="D477" s="370"/>
      <c r="E477" s="138" t="s">
        <v>0</v>
      </c>
      <c r="F477" s="138" t="s">
        <v>1</v>
      </c>
      <c r="G477" s="138" t="s">
        <v>2</v>
      </c>
      <c r="H477" s="139" t="s">
        <v>3</v>
      </c>
      <c r="I477" s="375"/>
      <c r="J477" s="138">
        <v>1</v>
      </c>
      <c r="K477" s="138">
        <v>2</v>
      </c>
      <c r="L477" s="138">
        <v>3</v>
      </c>
      <c r="M477" s="138">
        <v>4</v>
      </c>
      <c r="N477" s="138">
        <v>5</v>
      </c>
      <c r="O477" s="138">
        <v>6</v>
      </c>
      <c r="P477" s="138">
        <v>7</v>
      </c>
      <c r="Q477" s="139">
        <v>8</v>
      </c>
      <c r="R477" s="360"/>
      <c r="S477" s="363"/>
      <c r="U477" s="108"/>
    </row>
    <row r="478" spans="1:23" ht="21.75" customHeight="1" thickBot="1" thickTop="1">
      <c r="A478" s="365"/>
      <c r="B478" s="342" t="s">
        <v>62</v>
      </c>
      <c r="C478" s="343"/>
      <c r="D478" s="370"/>
      <c r="E478" s="110">
        <f>Bildungsgang!E488</f>
        <v>0</v>
      </c>
      <c r="F478" s="110">
        <f>Bildungsgang!F488</f>
        <v>0</v>
      </c>
      <c r="G478" s="110">
        <f>Bildungsgang!G488</f>
        <v>0</v>
      </c>
      <c r="H478" s="110">
        <f>Bildungsgang!H488</f>
        <v>0</v>
      </c>
      <c r="I478" s="375"/>
      <c r="J478" s="110">
        <f>Bildungsgang!J488</f>
        <v>0</v>
      </c>
      <c r="K478" s="110">
        <f>Bildungsgang!K488</f>
        <v>0</v>
      </c>
      <c r="L478" s="110">
        <f>Bildungsgang!L488</f>
        <v>0</v>
      </c>
      <c r="M478" s="110">
        <f>Bildungsgang!M488</f>
        <v>0</v>
      </c>
      <c r="N478" s="110">
        <f>Bildungsgang!N488</f>
        <v>0</v>
      </c>
      <c r="O478" s="110">
        <f>Bildungsgang!O488</f>
        <v>0</v>
      </c>
      <c r="P478" s="110">
        <f>Bildungsgang!P488</f>
        <v>0</v>
      </c>
      <c r="Q478" s="111">
        <f>Bildungsgang!Q488</f>
        <v>0</v>
      </c>
      <c r="R478" s="112">
        <f>Bildungsgang!R488</f>
        <v>0</v>
      </c>
      <c r="S478" s="171" t="str">
        <f>IF(OR(D482&gt;4,I482&gt;4,J482&gt;4,K482&gt;4,N482&gt;4,O482&gt;4,P482&gt;4,R482&gt;4,(COUNTIF(E482:H482,6)+COUNTIF(J482:Q482,6))&gt;1,(COUNTIF(E482:H482,5)+COUNTIF(J482:Q482,5))&gt;2,AND((COUNTIF(E482:H482,6)+COUNTIF(J482:Q482,6))&gt;0,(COUNTIF(E482:H482,5)+COUNTIF(J482:Q482,5))&gt;0)),"Nicht bestanden","Bestanden")</f>
        <v>Bestanden</v>
      </c>
      <c r="T478" s="109"/>
      <c r="U478" s="109"/>
      <c r="V478" s="109"/>
      <c r="W478" s="109"/>
    </row>
    <row r="479" spans="1:19" s="120" customFormat="1" ht="21.75" customHeight="1" thickBot="1" thickTop="1">
      <c r="A479" s="365"/>
      <c r="B479" s="344" t="s">
        <v>63</v>
      </c>
      <c r="C479" s="345"/>
      <c r="D479" s="370"/>
      <c r="E479" s="113"/>
      <c r="F479" s="114"/>
      <c r="G479" s="114"/>
      <c r="H479" s="115"/>
      <c r="I479" s="375"/>
      <c r="J479" s="116"/>
      <c r="K479" s="117"/>
      <c r="L479" s="114"/>
      <c r="M479" s="114"/>
      <c r="N479" s="118"/>
      <c r="O479" s="114"/>
      <c r="P479" s="114"/>
      <c r="Q479" s="115"/>
      <c r="R479" s="119"/>
      <c r="S479" s="348"/>
    </row>
    <row r="480" spans="1:19" s="120" customFormat="1" ht="21.75" customHeight="1" thickBot="1" thickTop="1">
      <c r="A480" s="365"/>
      <c r="B480" s="350" t="s">
        <v>64</v>
      </c>
      <c r="C480" s="351"/>
      <c r="D480" s="370"/>
      <c r="E480" s="121"/>
      <c r="F480" s="122"/>
      <c r="G480" s="122"/>
      <c r="H480" s="123"/>
      <c r="I480" s="375"/>
      <c r="J480" s="113"/>
      <c r="K480" s="114"/>
      <c r="L480" s="114"/>
      <c r="M480" s="114"/>
      <c r="N480" s="114"/>
      <c r="O480" s="114"/>
      <c r="P480" s="114"/>
      <c r="Q480" s="115"/>
      <c r="R480" s="124"/>
      <c r="S480" s="348"/>
    </row>
    <row r="481" spans="1:19" ht="21.75" customHeight="1" thickBot="1" thickTop="1">
      <c r="A481" s="365"/>
      <c r="B481" s="352" t="s">
        <v>65</v>
      </c>
      <c r="C481" s="353"/>
      <c r="D481" s="371"/>
      <c r="E481" s="125"/>
      <c r="F481" s="114"/>
      <c r="G481" s="114"/>
      <c r="H481" s="115"/>
      <c r="I481" s="376"/>
      <c r="J481" s="125"/>
      <c r="K481" s="126"/>
      <c r="L481" s="114"/>
      <c r="M481" s="114"/>
      <c r="N481" s="114"/>
      <c r="O481" s="126"/>
      <c r="P481" s="126"/>
      <c r="Q481" s="115"/>
      <c r="R481" s="119"/>
      <c r="S481" s="348"/>
    </row>
    <row r="482" spans="1:19" ht="30" customHeight="1" thickBot="1" thickTop="1">
      <c r="A482" s="365"/>
      <c r="B482" s="354" t="s">
        <v>20</v>
      </c>
      <c r="C482" s="355"/>
      <c r="D482" s="127">
        <f>ROUND(D483,0)</f>
        <v>0</v>
      </c>
      <c r="E482" s="357">
        <f>ROUND(E478,0)</f>
        <v>0</v>
      </c>
      <c r="F482" s="332">
        <f>F478</f>
        <v>0</v>
      </c>
      <c r="G482" s="332">
        <f>G478</f>
        <v>0</v>
      </c>
      <c r="H482" s="334">
        <f>H478</f>
        <v>0</v>
      </c>
      <c r="I482" s="128">
        <f>IF(ISERROR(ROUND(I483,0)),"-",ROUND(I483,0))</f>
        <v>0</v>
      </c>
      <c r="J482" s="129">
        <f>ROUND(J483,0)</f>
        <v>0</v>
      </c>
      <c r="K482" s="130">
        <f aca="true" t="shared" si="27" ref="K482:R482">ROUND(K483,0)</f>
        <v>0</v>
      </c>
      <c r="L482" s="130">
        <f t="shared" si="27"/>
        <v>0</v>
      </c>
      <c r="M482" s="130">
        <f t="shared" si="27"/>
        <v>0</v>
      </c>
      <c r="N482" s="130">
        <f t="shared" si="27"/>
        <v>0</v>
      </c>
      <c r="O482" s="130">
        <f t="shared" si="27"/>
        <v>0</v>
      </c>
      <c r="P482" s="130">
        <f t="shared" si="27"/>
        <v>0</v>
      </c>
      <c r="Q482" s="131">
        <f t="shared" si="27"/>
        <v>0</v>
      </c>
      <c r="R482" s="132">
        <f t="shared" si="27"/>
        <v>0</v>
      </c>
      <c r="S482" s="348"/>
    </row>
    <row r="483" spans="1:19" ht="21.75" customHeight="1" thickBot="1" thickTop="1">
      <c r="A483" s="366"/>
      <c r="B483" s="356"/>
      <c r="C483" s="355"/>
      <c r="D483" s="133">
        <f>ROUNDDOWN((E482*$E$8+F482*$F$8+G482*$G$8+H482*$H$8)/SUM($E$8:$H$8),1)</f>
        <v>0</v>
      </c>
      <c r="E483" s="358"/>
      <c r="F483" s="333"/>
      <c r="G483" s="333"/>
      <c r="H483" s="335"/>
      <c r="I483" s="134">
        <f>ROUNDDOWN((J483*$J$8+K483*$K$8+L483*$L$8+M483*$M$8+N483*$N$8+O483*$O$8+P483*$P$8+Q483*$Q$8)/SUM($J$8:$Q$8),1)</f>
        <v>0</v>
      </c>
      <c r="J483" s="135">
        <f>ROUNDDOWN((J478*$J$9+J479*$J$10)/($J$9+$J$10),1)</f>
        <v>0</v>
      </c>
      <c r="K483" s="135">
        <f>ROUNDDOWN((K478*$K$9+K479*$K$10+K481*$K$11)/($K$9+$K$10+$K$11),1)</f>
        <v>0</v>
      </c>
      <c r="L483" s="135">
        <f>ROUNDDOWN(L478,1)</f>
        <v>0</v>
      </c>
      <c r="M483" s="135">
        <f>ROUNDDOWN(M478,1)</f>
        <v>0</v>
      </c>
      <c r="N483" s="135">
        <f>ROUNDDOWN((N478*$N$9+N479*$N$10)/($N$9+$N$10),1)</f>
        <v>0</v>
      </c>
      <c r="O483" s="135">
        <f>ROUNDDOWN((O478*$O$9+O481*$O$11)/($O$9+O$11),1)</f>
        <v>0</v>
      </c>
      <c r="P483" s="135">
        <f>ROUNDDOWN((P478*$P$9+P481*$P$11)/($P$9+$P$11),1)</f>
        <v>0</v>
      </c>
      <c r="Q483" s="136">
        <f>ROUNDDOWN(Q478,1)</f>
        <v>0</v>
      </c>
      <c r="R483" s="137">
        <f>ROUNDDOWN((R478*R468+R480*R471)/($R$9+$R$12),1)</f>
        <v>0</v>
      </c>
      <c r="S483" s="349"/>
    </row>
    <row r="484" ht="15.75" hidden="1" thickTop="1"/>
    <row r="485" ht="15" hidden="1"/>
    <row r="486" ht="15" hidden="1"/>
    <row r="487" ht="15" hidden="1"/>
    <row r="488" ht="27" customHeight="1" hidden="1"/>
    <row r="489" ht="33.75" customHeight="1" hidden="1"/>
    <row r="490" ht="24" customHeight="1" thickBot="1" thickTop="1"/>
    <row r="491" spans="1:19" ht="27" customHeight="1" thickTop="1">
      <c r="A491" s="364">
        <f>Bildungsgang!A490</f>
        <v>29</v>
      </c>
      <c r="B491" s="367" t="str">
        <f>Bildungsgang!B490</f>
        <v>Name</v>
      </c>
      <c r="C491" s="368"/>
      <c r="D491" s="369" t="s">
        <v>13</v>
      </c>
      <c r="E491" s="372"/>
      <c r="F491" s="372"/>
      <c r="G491" s="372"/>
      <c r="H491" s="373"/>
      <c r="I491" s="374" t="s">
        <v>12</v>
      </c>
      <c r="J491" s="377"/>
      <c r="K491" s="378"/>
      <c r="L491" s="378"/>
      <c r="M491" s="378"/>
      <c r="N491" s="378"/>
      <c r="O491" s="378"/>
      <c r="P491" s="378"/>
      <c r="Q491" s="379"/>
      <c r="R491" s="359" t="s">
        <v>14</v>
      </c>
      <c r="S491" s="361" t="s">
        <v>25</v>
      </c>
    </row>
    <row r="492" spans="1:19" ht="33.75" customHeight="1">
      <c r="A492" s="365"/>
      <c r="B492" s="338" t="str">
        <f>Bildungsgang!B491</f>
        <v>Geburtsdatum</v>
      </c>
      <c r="C492" s="339"/>
      <c r="D492" s="370"/>
      <c r="E492" s="346" t="s">
        <v>16</v>
      </c>
      <c r="F492" s="346" t="s">
        <v>17</v>
      </c>
      <c r="G492" s="346" t="s">
        <v>18</v>
      </c>
      <c r="H492" s="336" t="s">
        <v>19</v>
      </c>
      <c r="I492" s="375"/>
      <c r="J492" s="346" t="s">
        <v>26</v>
      </c>
      <c r="K492" s="346" t="s">
        <v>5</v>
      </c>
      <c r="L492" s="346" t="s">
        <v>6</v>
      </c>
      <c r="M492" s="346" t="s">
        <v>7</v>
      </c>
      <c r="N492" s="346" t="s">
        <v>8</v>
      </c>
      <c r="O492" s="346" t="s">
        <v>9</v>
      </c>
      <c r="P492" s="346" t="s">
        <v>10</v>
      </c>
      <c r="Q492" s="336" t="s">
        <v>11</v>
      </c>
      <c r="R492" s="360"/>
      <c r="S492" s="362"/>
    </row>
    <row r="493" spans="1:19" ht="33.75" customHeight="1">
      <c r="A493" s="365"/>
      <c r="B493" s="338" t="str">
        <f>Bildungsgang!B492</f>
        <v>Geburtsort</v>
      </c>
      <c r="C493" s="339"/>
      <c r="D493" s="370"/>
      <c r="E493" s="347"/>
      <c r="F493" s="347"/>
      <c r="G493" s="347"/>
      <c r="H493" s="337"/>
      <c r="I493" s="375"/>
      <c r="J493" s="347"/>
      <c r="K493" s="347"/>
      <c r="L493" s="347"/>
      <c r="M493" s="347"/>
      <c r="N493" s="347"/>
      <c r="O493" s="347"/>
      <c r="P493" s="347"/>
      <c r="Q493" s="337"/>
      <c r="R493" s="360"/>
      <c r="S493" s="362"/>
    </row>
    <row r="494" spans="1:21" ht="23.25" customHeight="1" thickBot="1">
      <c r="A494" s="365"/>
      <c r="B494" s="340" t="str">
        <f>Bildungsgang!B493</f>
        <v>letzter Schulabschluss</v>
      </c>
      <c r="C494" s="341"/>
      <c r="D494" s="370"/>
      <c r="E494" s="138" t="s">
        <v>0</v>
      </c>
      <c r="F494" s="138" t="s">
        <v>1</v>
      </c>
      <c r="G494" s="138" t="s">
        <v>2</v>
      </c>
      <c r="H494" s="139" t="s">
        <v>3</v>
      </c>
      <c r="I494" s="375"/>
      <c r="J494" s="138">
        <v>1</v>
      </c>
      <c r="K494" s="138">
        <v>2</v>
      </c>
      <c r="L494" s="138">
        <v>3</v>
      </c>
      <c r="M494" s="138">
        <v>4</v>
      </c>
      <c r="N494" s="138">
        <v>5</v>
      </c>
      <c r="O494" s="138">
        <v>6</v>
      </c>
      <c r="P494" s="138">
        <v>7</v>
      </c>
      <c r="Q494" s="139">
        <v>8</v>
      </c>
      <c r="R494" s="360"/>
      <c r="S494" s="363"/>
      <c r="U494" s="108"/>
    </row>
    <row r="495" spans="1:23" ht="21.75" customHeight="1" thickBot="1" thickTop="1">
      <c r="A495" s="365"/>
      <c r="B495" s="342" t="s">
        <v>62</v>
      </c>
      <c r="C495" s="343"/>
      <c r="D495" s="370"/>
      <c r="E495" s="110">
        <f>Bildungsgang!E505</f>
        <v>0</v>
      </c>
      <c r="F495" s="110">
        <f>Bildungsgang!F505</f>
        <v>0</v>
      </c>
      <c r="G495" s="110">
        <f>Bildungsgang!G505</f>
        <v>0</v>
      </c>
      <c r="H495" s="110">
        <f>Bildungsgang!H505</f>
        <v>0</v>
      </c>
      <c r="I495" s="375"/>
      <c r="J495" s="110">
        <f>Bildungsgang!J505</f>
        <v>0</v>
      </c>
      <c r="K495" s="110">
        <f>Bildungsgang!K505</f>
        <v>0</v>
      </c>
      <c r="L495" s="110">
        <f>Bildungsgang!L505</f>
        <v>0</v>
      </c>
      <c r="M495" s="110">
        <f>Bildungsgang!M505</f>
        <v>0</v>
      </c>
      <c r="N495" s="110">
        <f>Bildungsgang!N505</f>
        <v>0</v>
      </c>
      <c r="O495" s="110">
        <f>Bildungsgang!O505</f>
        <v>0</v>
      </c>
      <c r="P495" s="110">
        <f>Bildungsgang!P505</f>
        <v>0</v>
      </c>
      <c r="Q495" s="111">
        <f>Bildungsgang!Q505</f>
        <v>0</v>
      </c>
      <c r="R495" s="112">
        <f>Bildungsgang!R505</f>
        <v>0</v>
      </c>
      <c r="S495" s="171" t="str">
        <f>IF(OR(D499&gt;4,I499&gt;4,J499&gt;4,K499&gt;4,N499&gt;4,O499&gt;4,P499&gt;4,R499&gt;4,(COUNTIF(E499:H499,6)+COUNTIF(J499:Q499,6))&gt;1,(COUNTIF(E499:H499,5)+COUNTIF(J499:Q499,5))&gt;2,AND((COUNTIF(E499:H499,6)+COUNTIF(J499:Q499,6))&gt;0,(COUNTIF(E499:H499,5)+COUNTIF(J499:Q499,5))&gt;0)),"Nicht bestanden","Bestanden")</f>
        <v>Bestanden</v>
      </c>
      <c r="T495" s="109"/>
      <c r="U495" s="109"/>
      <c r="V495" s="109"/>
      <c r="W495" s="109"/>
    </row>
    <row r="496" spans="1:19" s="120" customFormat="1" ht="21.75" customHeight="1" thickBot="1" thickTop="1">
      <c r="A496" s="365"/>
      <c r="B496" s="344" t="s">
        <v>63</v>
      </c>
      <c r="C496" s="345"/>
      <c r="D496" s="370"/>
      <c r="E496" s="113"/>
      <c r="F496" s="114"/>
      <c r="G496" s="114"/>
      <c r="H496" s="115"/>
      <c r="I496" s="375"/>
      <c r="J496" s="116"/>
      <c r="K496" s="117"/>
      <c r="L496" s="114"/>
      <c r="M496" s="114"/>
      <c r="N496" s="118"/>
      <c r="O496" s="114"/>
      <c r="P496" s="114"/>
      <c r="Q496" s="115"/>
      <c r="R496" s="119"/>
      <c r="S496" s="348"/>
    </row>
    <row r="497" spans="1:19" s="120" customFormat="1" ht="21.75" customHeight="1" thickBot="1" thickTop="1">
      <c r="A497" s="365"/>
      <c r="B497" s="350" t="s">
        <v>64</v>
      </c>
      <c r="C497" s="351"/>
      <c r="D497" s="370"/>
      <c r="E497" s="121"/>
      <c r="F497" s="122"/>
      <c r="G497" s="122"/>
      <c r="H497" s="123"/>
      <c r="I497" s="375"/>
      <c r="J497" s="113"/>
      <c r="K497" s="114"/>
      <c r="L497" s="114"/>
      <c r="M497" s="114"/>
      <c r="N497" s="114"/>
      <c r="O497" s="114"/>
      <c r="P497" s="114"/>
      <c r="Q497" s="115"/>
      <c r="R497" s="124"/>
      <c r="S497" s="348"/>
    </row>
    <row r="498" spans="1:19" ht="21.75" customHeight="1" thickBot="1" thickTop="1">
      <c r="A498" s="365"/>
      <c r="B498" s="352" t="s">
        <v>65</v>
      </c>
      <c r="C498" s="353"/>
      <c r="D498" s="371"/>
      <c r="E498" s="125"/>
      <c r="F498" s="114"/>
      <c r="G498" s="114"/>
      <c r="H498" s="115"/>
      <c r="I498" s="376"/>
      <c r="J498" s="125"/>
      <c r="K498" s="126"/>
      <c r="L498" s="114"/>
      <c r="M498" s="114"/>
      <c r="N498" s="114"/>
      <c r="O498" s="126"/>
      <c r="P498" s="126"/>
      <c r="Q498" s="115"/>
      <c r="R498" s="119"/>
      <c r="S498" s="348"/>
    </row>
    <row r="499" spans="1:19" ht="30" customHeight="1" thickBot="1" thickTop="1">
      <c r="A499" s="365"/>
      <c r="B499" s="354" t="s">
        <v>20</v>
      </c>
      <c r="C499" s="355"/>
      <c r="D499" s="127">
        <f>ROUND(D500,0)</f>
        <v>0</v>
      </c>
      <c r="E499" s="357">
        <f>ROUND(E495,0)</f>
        <v>0</v>
      </c>
      <c r="F499" s="332">
        <f>F495</f>
        <v>0</v>
      </c>
      <c r="G499" s="332">
        <f>G495</f>
        <v>0</v>
      </c>
      <c r="H499" s="334">
        <f>H495</f>
        <v>0</v>
      </c>
      <c r="I499" s="128">
        <f>IF(ISERROR(ROUND(I500,0)),"-",ROUND(I500,0))</f>
        <v>0</v>
      </c>
      <c r="J499" s="129">
        <f>ROUND(J500,0)</f>
        <v>0</v>
      </c>
      <c r="K499" s="130">
        <f aca="true" t="shared" si="28" ref="K499:R499">ROUND(K500,0)</f>
        <v>0</v>
      </c>
      <c r="L499" s="130">
        <f t="shared" si="28"/>
        <v>0</v>
      </c>
      <c r="M499" s="130">
        <f t="shared" si="28"/>
        <v>0</v>
      </c>
      <c r="N499" s="130">
        <f t="shared" si="28"/>
        <v>0</v>
      </c>
      <c r="O499" s="130">
        <f t="shared" si="28"/>
        <v>0</v>
      </c>
      <c r="P499" s="130">
        <f t="shared" si="28"/>
        <v>0</v>
      </c>
      <c r="Q499" s="131">
        <f t="shared" si="28"/>
        <v>0</v>
      </c>
      <c r="R499" s="132">
        <f t="shared" si="28"/>
        <v>0</v>
      </c>
      <c r="S499" s="348"/>
    </row>
    <row r="500" spans="1:19" ht="21.75" customHeight="1" thickBot="1" thickTop="1">
      <c r="A500" s="366"/>
      <c r="B500" s="356"/>
      <c r="C500" s="355"/>
      <c r="D500" s="133">
        <f>ROUNDDOWN((E499*$E$8+F499*$F$8+G499*$G$8+H499*$H$8)/SUM($E$8:$H$8),1)</f>
        <v>0</v>
      </c>
      <c r="E500" s="358"/>
      <c r="F500" s="333"/>
      <c r="G500" s="333"/>
      <c r="H500" s="335"/>
      <c r="I500" s="134">
        <f>ROUNDDOWN((J500*$J$8+K500*$K$8+L500*$L$8+M500*$M$8+N500*$N$8+O500*$O$8+P500*$P$8+Q500*$Q$8)/SUM($J$8:$Q$8),1)</f>
        <v>0</v>
      </c>
      <c r="J500" s="135">
        <f>ROUNDDOWN((J495*$J$9+J496*$J$10)/($J$9+$J$10),1)</f>
        <v>0</v>
      </c>
      <c r="K500" s="135">
        <f>ROUNDDOWN((K495*$K$9+K496*$K$10+K498*$K$11)/($K$9+$K$10+$K$11),1)</f>
        <v>0</v>
      </c>
      <c r="L500" s="135">
        <f>ROUNDDOWN(L495,1)</f>
        <v>0</v>
      </c>
      <c r="M500" s="135">
        <f>ROUNDDOWN(M495,1)</f>
        <v>0</v>
      </c>
      <c r="N500" s="135">
        <f>ROUNDDOWN((N495*$N$9+N496*$N$10)/($N$9+$N$10),1)</f>
        <v>0</v>
      </c>
      <c r="O500" s="135">
        <f>ROUNDDOWN((O495*$O$9+O498*$O$11)/($O$9+O$11),1)</f>
        <v>0</v>
      </c>
      <c r="P500" s="135">
        <f>ROUNDDOWN((P495*$P$9+P498*$P$11)/($P$9+$P$11),1)</f>
        <v>0</v>
      </c>
      <c r="Q500" s="136">
        <f>ROUNDDOWN(Q495,1)</f>
        <v>0</v>
      </c>
      <c r="R500" s="137">
        <f>ROUNDDOWN((R495*R485+R497*R488)/($R$9+$R$12),1)</f>
        <v>0</v>
      </c>
      <c r="S500" s="349"/>
    </row>
    <row r="501" ht="15.75" hidden="1" thickTop="1"/>
    <row r="502" ht="15" hidden="1"/>
    <row r="503" ht="15" hidden="1"/>
    <row r="504" ht="15" hidden="1"/>
    <row r="505" ht="15" hidden="1"/>
    <row r="506" ht="27" customHeight="1" hidden="1"/>
    <row r="507" ht="24" customHeight="1" thickBot="1" thickTop="1"/>
    <row r="508" spans="1:19" ht="27" customHeight="1" thickTop="1">
      <c r="A508" s="364">
        <f>Bildungsgang!A507</f>
        <v>30</v>
      </c>
      <c r="B508" s="367" t="str">
        <f>Bildungsgang!B507</f>
        <v>Name</v>
      </c>
      <c r="C508" s="368"/>
      <c r="D508" s="369" t="s">
        <v>13</v>
      </c>
      <c r="E508" s="372"/>
      <c r="F508" s="372"/>
      <c r="G508" s="372"/>
      <c r="H508" s="373"/>
      <c r="I508" s="374" t="s">
        <v>12</v>
      </c>
      <c r="J508" s="377"/>
      <c r="K508" s="378"/>
      <c r="L508" s="378"/>
      <c r="M508" s="378"/>
      <c r="N508" s="378"/>
      <c r="O508" s="378"/>
      <c r="P508" s="378"/>
      <c r="Q508" s="379"/>
      <c r="R508" s="359" t="s">
        <v>14</v>
      </c>
      <c r="S508" s="361" t="s">
        <v>25</v>
      </c>
    </row>
    <row r="509" spans="1:19" ht="33.75" customHeight="1">
      <c r="A509" s="365"/>
      <c r="B509" s="338" t="str">
        <f>Bildungsgang!B508</f>
        <v>Geburtsdatum</v>
      </c>
      <c r="C509" s="339"/>
      <c r="D509" s="370"/>
      <c r="E509" s="346" t="s">
        <v>16</v>
      </c>
      <c r="F509" s="346" t="s">
        <v>17</v>
      </c>
      <c r="G509" s="346" t="s">
        <v>18</v>
      </c>
      <c r="H509" s="336" t="s">
        <v>19</v>
      </c>
      <c r="I509" s="375"/>
      <c r="J509" s="346" t="s">
        <v>26</v>
      </c>
      <c r="K509" s="346" t="s">
        <v>5</v>
      </c>
      <c r="L509" s="346" t="s">
        <v>6</v>
      </c>
      <c r="M509" s="346" t="s">
        <v>7</v>
      </c>
      <c r="N509" s="346" t="s">
        <v>8</v>
      </c>
      <c r="O509" s="346" t="s">
        <v>9</v>
      </c>
      <c r="P509" s="346" t="s">
        <v>10</v>
      </c>
      <c r="Q509" s="336" t="s">
        <v>11</v>
      </c>
      <c r="R509" s="360"/>
      <c r="S509" s="362"/>
    </row>
    <row r="510" spans="1:19" ht="33.75" customHeight="1">
      <c r="A510" s="365"/>
      <c r="B510" s="338" t="str">
        <f>Bildungsgang!B509</f>
        <v>Geburtsort</v>
      </c>
      <c r="C510" s="339"/>
      <c r="D510" s="370"/>
      <c r="E510" s="347"/>
      <c r="F510" s="347"/>
      <c r="G510" s="347"/>
      <c r="H510" s="337"/>
      <c r="I510" s="375"/>
      <c r="J510" s="347"/>
      <c r="K510" s="347"/>
      <c r="L510" s="347"/>
      <c r="M510" s="347"/>
      <c r="N510" s="347"/>
      <c r="O510" s="347"/>
      <c r="P510" s="347"/>
      <c r="Q510" s="337"/>
      <c r="R510" s="360"/>
      <c r="S510" s="362"/>
    </row>
    <row r="511" spans="1:21" ht="23.25" customHeight="1" thickBot="1">
      <c r="A511" s="365"/>
      <c r="B511" s="340" t="str">
        <f>Bildungsgang!B510</f>
        <v>letzter Schulabschluss</v>
      </c>
      <c r="C511" s="341"/>
      <c r="D511" s="370"/>
      <c r="E511" s="138" t="s">
        <v>0</v>
      </c>
      <c r="F511" s="138" t="s">
        <v>1</v>
      </c>
      <c r="G511" s="138" t="s">
        <v>2</v>
      </c>
      <c r="H511" s="139" t="s">
        <v>3</v>
      </c>
      <c r="I511" s="375"/>
      <c r="J511" s="138">
        <v>1</v>
      </c>
      <c r="K511" s="138">
        <v>2</v>
      </c>
      <c r="L511" s="138">
        <v>3</v>
      </c>
      <c r="M511" s="138">
        <v>4</v>
      </c>
      <c r="N511" s="138">
        <v>5</v>
      </c>
      <c r="O511" s="138">
        <v>6</v>
      </c>
      <c r="P511" s="138">
        <v>7</v>
      </c>
      <c r="Q511" s="139">
        <v>8</v>
      </c>
      <c r="R511" s="360"/>
      <c r="S511" s="363"/>
      <c r="U511" s="108"/>
    </row>
    <row r="512" spans="1:23" ht="21.75" customHeight="1" thickBot="1" thickTop="1">
      <c r="A512" s="365"/>
      <c r="B512" s="342" t="s">
        <v>62</v>
      </c>
      <c r="C512" s="343"/>
      <c r="D512" s="370"/>
      <c r="E512" s="110">
        <f>Bildungsgang!E522</f>
        <v>0</v>
      </c>
      <c r="F512" s="110">
        <f>Bildungsgang!F522</f>
        <v>0</v>
      </c>
      <c r="G512" s="110">
        <f>Bildungsgang!G522</f>
        <v>0</v>
      </c>
      <c r="H512" s="110">
        <f>Bildungsgang!H522</f>
        <v>0</v>
      </c>
      <c r="I512" s="375"/>
      <c r="J512" s="110">
        <f>Bildungsgang!J522</f>
        <v>0</v>
      </c>
      <c r="K512" s="110">
        <f>Bildungsgang!K522</f>
        <v>0</v>
      </c>
      <c r="L512" s="110">
        <f>Bildungsgang!L522</f>
        <v>0</v>
      </c>
      <c r="M512" s="110">
        <f>Bildungsgang!M522</f>
        <v>0</v>
      </c>
      <c r="N512" s="110">
        <f>Bildungsgang!N522</f>
        <v>0</v>
      </c>
      <c r="O512" s="110">
        <f>Bildungsgang!O522</f>
        <v>0</v>
      </c>
      <c r="P512" s="110">
        <f>Bildungsgang!P522</f>
        <v>0</v>
      </c>
      <c r="Q512" s="111">
        <f>Bildungsgang!Q522</f>
        <v>0</v>
      </c>
      <c r="R512" s="112">
        <f>Bildungsgang!R522</f>
        <v>0</v>
      </c>
      <c r="S512" s="171" t="str">
        <f>IF(OR(D516&gt;4,I516&gt;4,J516&gt;4,K516&gt;4,N516&gt;4,O516&gt;4,P516&gt;4,R516&gt;4,(COUNTIF(E516:H516,6)+COUNTIF(J516:Q516,6))&gt;1,(COUNTIF(E516:H516,5)+COUNTIF(J516:Q516,5))&gt;2,AND((COUNTIF(E516:H516,6)+COUNTIF(J516:Q516,6))&gt;0,(COUNTIF(E516:H516,5)+COUNTIF(J516:Q516,5))&gt;0)),"Nicht bestanden","Bestanden")</f>
        <v>Bestanden</v>
      </c>
      <c r="T512" s="109"/>
      <c r="U512" s="109"/>
      <c r="V512" s="109"/>
      <c r="W512" s="109"/>
    </row>
    <row r="513" spans="1:19" s="120" customFormat="1" ht="21.75" customHeight="1" thickBot="1" thickTop="1">
      <c r="A513" s="365"/>
      <c r="B513" s="344" t="s">
        <v>63</v>
      </c>
      <c r="C513" s="345"/>
      <c r="D513" s="370"/>
      <c r="E513" s="113"/>
      <c r="F513" s="114"/>
      <c r="G513" s="114"/>
      <c r="H513" s="115"/>
      <c r="I513" s="375"/>
      <c r="J513" s="116"/>
      <c r="K513" s="117"/>
      <c r="L513" s="114"/>
      <c r="M513" s="114"/>
      <c r="N513" s="118"/>
      <c r="O513" s="114"/>
      <c r="P513" s="114"/>
      <c r="Q513" s="115"/>
      <c r="R513" s="119"/>
      <c r="S513" s="348"/>
    </row>
    <row r="514" spans="1:19" s="120" customFormat="1" ht="21.75" customHeight="1" thickBot="1" thickTop="1">
      <c r="A514" s="365"/>
      <c r="B514" s="350" t="s">
        <v>64</v>
      </c>
      <c r="C514" s="351"/>
      <c r="D514" s="370"/>
      <c r="E514" s="121"/>
      <c r="F514" s="122"/>
      <c r="G514" s="122"/>
      <c r="H514" s="123"/>
      <c r="I514" s="375"/>
      <c r="J514" s="113"/>
      <c r="K514" s="114"/>
      <c r="L514" s="114"/>
      <c r="M514" s="114"/>
      <c r="N514" s="114"/>
      <c r="O514" s="114"/>
      <c r="P514" s="114"/>
      <c r="Q514" s="115"/>
      <c r="R514" s="124"/>
      <c r="S514" s="348"/>
    </row>
    <row r="515" spans="1:19" ht="21.75" customHeight="1" thickBot="1" thickTop="1">
      <c r="A515" s="365"/>
      <c r="B515" s="352" t="s">
        <v>65</v>
      </c>
      <c r="C515" s="353"/>
      <c r="D515" s="371"/>
      <c r="E515" s="125"/>
      <c r="F515" s="114"/>
      <c r="G515" s="114"/>
      <c r="H515" s="115"/>
      <c r="I515" s="376"/>
      <c r="J515" s="125"/>
      <c r="K515" s="126"/>
      <c r="L515" s="114"/>
      <c r="M515" s="114"/>
      <c r="N515" s="114"/>
      <c r="O515" s="126"/>
      <c r="P515" s="126"/>
      <c r="Q515" s="115"/>
      <c r="R515" s="119"/>
      <c r="S515" s="348"/>
    </row>
    <row r="516" spans="1:19" ht="30" customHeight="1" thickBot="1" thickTop="1">
      <c r="A516" s="365"/>
      <c r="B516" s="354" t="s">
        <v>20</v>
      </c>
      <c r="C516" s="355"/>
      <c r="D516" s="127">
        <f>ROUND(D517,0)</f>
        <v>0</v>
      </c>
      <c r="E516" s="357">
        <f>ROUND(E512,0)</f>
        <v>0</v>
      </c>
      <c r="F516" s="332">
        <f>F512</f>
        <v>0</v>
      </c>
      <c r="G516" s="332">
        <f>G512</f>
        <v>0</v>
      </c>
      <c r="H516" s="334">
        <f>H512</f>
        <v>0</v>
      </c>
      <c r="I516" s="128">
        <f>IF(ISERROR(ROUND(I517,0)),"-",ROUND(I517,0))</f>
        <v>0</v>
      </c>
      <c r="J516" s="129">
        <f>ROUND(J517,0)</f>
        <v>0</v>
      </c>
      <c r="K516" s="130">
        <f aca="true" t="shared" si="29" ref="K516:R516">ROUND(K517,0)</f>
        <v>0</v>
      </c>
      <c r="L516" s="130">
        <f t="shared" si="29"/>
        <v>0</v>
      </c>
      <c r="M516" s="130">
        <f t="shared" si="29"/>
        <v>0</v>
      </c>
      <c r="N516" s="130">
        <f t="shared" si="29"/>
        <v>0</v>
      </c>
      <c r="O516" s="130">
        <f t="shared" si="29"/>
        <v>0</v>
      </c>
      <c r="P516" s="130">
        <f t="shared" si="29"/>
        <v>0</v>
      </c>
      <c r="Q516" s="131">
        <f t="shared" si="29"/>
        <v>0</v>
      </c>
      <c r="R516" s="132">
        <f t="shared" si="29"/>
        <v>0</v>
      </c>
      <c r="S516" s="348"/>
    </row>
    <row r="517" spans="1:19" ht="21.75" customHeight="1" thickBot="1" thickTop="1">
      <c r="A517" s="366"/>
      <c r="B517" s="356"/>
      <c r="C517" s="355"/>
      <c r="D517" s="133">
        <f>ROUNDDOWN((E516*$E$8+F516*$F$8+G516*$G$8+H516*$H$8)/SUM($E$8:$H$8),1)</f>
        <v>0</v>
      </c>
      <c r="E517" s="358"/>
      <c r="F517" s="333"/>
      <c r="G517" s="333"/>
      <c r="H517" s="335"/>
      <c r="I517" s="134">
        <f>ROUNDDOWN((J517*$J$8+K517*$K$8+L517*$L$8+M517*$M$8+N517*$N$8+O517*$O$8+P517*$P$8+Q517*$Q$8)/SUM($J$8:$Q$8),1)</f>
        <v>0</v>
      </c>
      <c r="J517" s="135">
        <f>ROUNDDOWN((J512*$J$9+J513*$J$10)/($J$9+$J$10),1)</f>
        <v>0</v>
      </c>
      <c r="K517" s="135">
        <f>ROUNDDOWN((K512*$K$9+K513*$K$10+K515*$K$11)/($K$9+$K$10+$K$11),1)</f>
        <v>0</v>
      </c>
      <c r="L517" s="135">
        <f>ROUNDDOWN(L512,1)</f>
        <v>0</v>
      </c>
      <c r="M517" s="135">
        <f>ROUNDDOWN(M512,1)</f>
        <v>0</v>
      </c>
      <c r="N517" s="135">
        <f>ROUNDDOWN((N512*$N$9+N513*$N$10)/($N$9+$N$10),1)</f>
        <v>0</v>
      </c>
      <c r="O517" s="135">
        <f>ROUNDDOWN((O512*$O$9+O515*$O$11)/($O$9+O$11),1)</f>
        <v>0</v>
      </c>
      <c r="P517" s="135">
        <f>ROUNDDOWN((P512*$P$9+P515*$P$11)/($P$9+$P$11),1)</f>
        <v>0</v>
      </c>
      <c r="Q517" s="136">
        <f>ROUNDDOWN(Q512,1)</f>
        <v>0</v>
      </c>
      <c r="R517" s="137">
        <f>ROUNDDOWN((R512*R502+R514*R505)/($R$9+$R$12),1)</f>
        <v>0</v>
      </c>
      <c r="S517" s="349"/>
    </row>
    <row r="518" ht="18" customHeight="1" hidden="1" thickTop="1"/>
    <row r="519" ht="15" hidden="1"/>
    <row r="520" ht="15" hidden="1"/>
    <row r="521" ht="15" hidden="1"/>
    <row r="522" ht="15" hidden="1"/>
    <row r="523" ht="15" hidden="1"/>
    <row r="524" ht="24" customHeight="1" thickBot="1" thickTop="1"/>
    <row r="525" spans="1:19" ht="27" customHeight="1" thickTop="1">
      <c r="A525" s="364">
        <f>Bildungsgang!A524</f>
        <v>31</v>
      </c>
      <c r="B525" s="367" t="str">
        <f>Bildungsgang!B524</f>
        <v>Name</v>
      </c>
      <c r="C525" s="368"/>
      <c r="D525" s="369" t="s">
        <v>13</v>
      </c>
      <c r="E525" s="372"/>
      <c r="F525" s="372"/>
      <c r="G525" s="372"/>
      <c r="H525" s="373"/>
      <c r="I525" s="374" t="s">
        <v>12</v>
      </c>
      <c r="J525" s="377"/>
      <c r="K525" s="378"/>
      <c r="L525" s="378"/>
      <c r="M525" s="378"/>
      <c r="N525" s="378"/>
      <c r="O525" s="378"/>
      <c r="P525" s="378"/>
      <c r="Q525" s="379"/>
      <c r="R525" s="359" t="s">
        <v>14</v>
      </c>
      <c r="S525" s="361" t="s">
        <v>25</v>
      </c>
    </row>
    <row r="526" spans="1:19" ht="33.75" customHeight="1">
      <c r="A526" s="365"/>
      <c r="B526" s="338" t="str">
        <f>Bildungsgang!B525</f>
        <v>Geburtsdatum</v>
      </c>
      <c r="C526" s="339"/>
      <c r="D526" s="370"/>
      <c r="E526" s="346" t="s">
        <v>16</v>
      </c>
      <c r="F526" s="346" t="s">
        <v>17</v>
      </c>
      <c r="G526" s="346" t="s">
        <v>18</v>
      </c>
      <c r="H526" s="336" t="s">
        <v>19</v>
      </c>
      <c r="I526" s="375"/>
      <c r="J526" s="346" t="s">
        <v>26</v>
      </c>
      <c r="K526" s="346" t="s">
        <v>5</v>
      </c>
      <c r="L526" s="346" t="s">
        <v>6</v>
      </c>
      <c r="M526" s="346" t="s">
        <v>7</v>
      </c>
      <c r="N526" s="346" t="s">
        <v>8</v>
      </c>
      <c r="O526" s="346" t="s">
        <v>9</v>
      </c>
      <c r="P526" s="346" t="s">
        <v>10</v>
      </c>
      <c r="Q526" s="336" t="s">
        <v>11</v>
      </c>
      <c r="R526" s="360"/>
      <c r="S526" s="362"/>
    </row>
    <row r="527" spans="1:19" ht="33.75" customHeight="1">
      <c r="A527" s="365"/>
      <c r="B527" s="338" t="str">
        <f>Bildungsgang!B526</f>
        <v>Geburtsort</v>
      </c>
      <c r="C527" s="339"/>
      <c r="D527" s="370"/>
      <c r="E527" s="347"/>
      <c r="F527" s="347"/>
      <c r="G527" s="347"/>
      <c r="H527" s="337"/>
      <c r="I527" s="375"/>
      <c r="J527" s="347"/>
      <c r="K527" s="347"/>
      <c r="L527" s="347"/>
      <c r="M527" s="347"/>
      <c r="N527" s="347"/>
      <c r="O527" s="347"/>
      <c r="P527" s="347"/>
      <c r="Q527" s="337"/>
      <c r="R527" s="360"/>
      <c r="S527" s="362"/>
    </row>
    <row r="528" spans="1:21" ht="23.25" customHeight="1" thickBot="1">
      <c r="A528" s="365"/>
      <c r="B528" s="340" t="str">
        <f>Bildungsgang!B527</f>
        <v>letzter Schulabschluss</v>
      </c>
      <c r="C528" s="341"/>
      <c r="D528" s="370"/>
      <c r="E528" s="138" t="s">
        <v>0</v>
      </c>
      <c r="F528" s="138" t="s">
        <v>1</v>
      </c>
      <c r="G528" s="138" t="s">
        <v>2</v>
      </c>
      <c r="H528" s="139" t="s">
        <v>3</v>
      </c>
      <c r="I528" s="375"/>
      <c r="J528" s="138">
        <v>1</v>
      </c>
      <c r="K528" s="138">
        <v>2</v>
      </c>
      <c r="L528" s="138">
        <v>3</v>
      </c>
      <c r="M528" s="138">
        <v>4</v>
      </c>
      <c r="N528" s="138">
        <v>5</v>
      </c>
      <c r="O528" s="138">
        <v>6</v>
      </c>
      <c r="P528" s="138">
        <v>7</v>
      </c>
      <c r="Q528" s="139">
        <v>8</v>
      </c>
      <c r="R528" s="360"/>
      <c r="S528" s="363"/>
      <c r="U528" s="108"/>
    </row>
    <row r="529" spans="1:23" ht="21.75" customHeight="1" thickBot="1" thickTop="1">
      <c r="A529" s="365"/>
      <c r="B529" s="342" t="s">
        <v>62</v>
      </c>
      <c r="C529" s="343"/>
      <c r="D529" s="370"/>
      <c r="E529" s="110">
        <f>Bildungsgang!E539</f>
        <v>0</v>
      </c>
      <c r="F529" s="110">
        <f>Bildungsgang!F539</f>
        <v>0</v>
      </c>
      <c r="G529" s="110">
        <f>Bildungsgang!G539</f>
        <v>0</v>
      </c>
      <c r="H529" s="110">
        <f>Bildungsgang!H539</f>
        <v>0</v>
      </c>
      <c r="I529" s="375"/>
      <c r="J529" s="110">
        <f>Bildungsgang!J539</f>
        <v>0</v>
      </c>
      <c r="K529" s="110">
        <f>Bildungsgang!K539</f>
        <v>0</v>
      </c>
      <c r="L529" s="110">
        <f>Bildungsgang!L539</f>
        <v>0</v>
      </c>
      <c r="M529" s="110">
        <f>Bildungsgang!M539</f>
        <v>0</v>
      </c>
      <c r="N529" s="110">
        <f>Bildungsgang!N539</f>
        <v>0</v>
      </c>
      <c r="O529" s="110">
        <f>Bildungsgang!O539</f>
        <v>0</v>
      </c>
      <c r="P529" s="110">
        <f>Bildungsgang!P539</f>
        <v>0</v>
      </c>
      <c r="Q529" s="111">
        <f>Bildungsgang!Q539</f>
        <v>0</v>
      </c>
      <c r="R529" s="112">
        <f>Bildungsgang!R539</f>
        <v>0</v>
      </c>
      <c r="S529" s="171" t="str">
        <f>IF(OR(D533&gt;4,I533&gt;4,J533&gt;4,K533&gt;4,N533&gt;4,O533&gt;4,P533&gt;4,R533&gt;4,(COUNTIF(E533:H533,6)+COUNTIF(J533:Q533,6))&gt;1,(COUNTIF(E533:H533,5)+COUNTIF(J533:Q533,5))&gt;2,AND((COUNTIF(E533:H533,6)+COUNTIF(J533:Q533,6))&gt;0,(COUNTIF(E533:H533,5)+COUNTIF(J533:Q533,5))&gt;0)),"Nicht bestanden","Bestanden")</f>
        <v>Bestanden</v>
      </c>
      <c r="T529" s="109"/>
      <c r="U529" s="109"/>
      <c r="V529" s="109"/>
      <c r="W529" s="109"/>
    </row>
    <row r="530" spans="1:19" s="120" customFormat="1" ht="21.75" customHeight="1" thickBot="1" thickTop="1">
      <c r="A530" s="365"/>
      <c r="B530" s="344" t="s">
        <v>63</v>
      </c>
      <c r="C530" s="345"/>
      <c r="D530" s="370"/>
      <c r="E530" s="113"/>
      <c r="F530" s="114"/>
      <c r="G530" s="114"/>
      <c r="H530" s="115"/>
      <c r="I530" s="375"/>
      <c r="J530" s="116"/>
      <c r="K530" s="117"/>
      <c r="L530" s="114"/>
      <c r="M530" s="114"/>
      <c r="N530" s="118"/>
      <c r="O530" s="114"/>
      <c r="P530" s="114"/>
      <c r="Q530" s="115"/>
      <c r="R530" s="119"/>
      <c r="S530" s="348"/>
    </row>
    <row r="531" spans="1:19" s="120" customFormat="1" ht="21.75" customHeight="1" thickBot="1" thickTop="1">
      <c r="A531" s="365"/>
      <c r="B531" s="350" t="s">
        <v>64</v>
      </c>
      <c r="C531" s="351"/>
      <c r="D531" s="370"/>
      <c r="E531" s="121"/>
      <c r="F531" s="122"/>
      <c r="G531" s="122"/>
      <c r="H531" s="123"/>
      <c r="I531" s="375"/>
      <c r="J531" s="113"/>
      <c r="K531" s="114"/>
      <c r="L531" s="114"/>
      <c r="M531" s="114"/>
      <c r="N531" s="114"/>
      <c r="O531" s="114"/>
      <c r="P531" s="114"/>
      <c r="Q531" s="115"/>
      <c r="R531" s="124"/>
      <c r="S531" s="348"/>
    </row>
    <row r="532" spans="1:19" ht="21.75" customHeight="1" thickBot="1" thickTop="1">
      <c r="A532" s="365"/>
      <c r="B532" s="352" t="s">
        <v>65</v>
      </c>
      <c r="C532" s="353"/>
      <c r="D532" s="371"/>
      <c r="E532" s="125"/>
      <c r="F532" s="114"/>
      <c r="G532" s="114"/>
      <c r="H532" s="115"/>
      <c r="I532" s="376"/>
      <c r="J532" s="125"/>
      <c r="K532" s="126"/>
      <c r="L532" s="114"/>
      <c r="M532" s="114"/>
      <c r="N532" s="114"/>
      <c r="O532" s="126"/>
      <c r="P532" s="126"/>
      <c r="Q532" s="115"/>
      <c r="R532" s="119"/>
      <c r="S532" s="348"/>
    </row>
    <row r="533" spans="1:19" ht="30" customHeight="1" thickBot="1" thickTop="1">
      <c r="A533" s="365"/>
      <c r="B533" s="354" t="s">
        <v>20</v>
      </c>
      <c r="C533" s="355"/>
      <c r="D533" s="127">
        <f>ROUND(D534,0)</f>
        <v>0</v>
      </c>
      <c r="E533" s="357">
        <f>ROUND(E529,0)</f>
        <v>0</v>
      </c>
      <c r="F533" s="332">
        <f>F529</f>
        <v>0</v>
      </c>
      <c r="G533" s="332">
        <f>G529</f>
        <v>0</v>
      </c>
      <c r="H533" s="334">
        <f>H529</f>
        <v>0</v>
      </c>
      <c r="I533" s="128">
        <f>IF(ISERROR(ROUND(I534,0)),"-",ROUND(I534,0))</f>
        <v>0</v>
      </c>
      <c r="J533" s="129">
        <f>ROUND(J534,0)</f>
        <v>0</v>
      </c>
      <c r="K533" s="130">
        <f aca="true" t="shared" si="30" ref="K533:R533">ROUND(K534,0)</f>
        <v>0</v>
      </c>
      <c r="L533" s="130">
        <f t="shared" si="30"/>
        <v>0</v>
      </c>
      <c r="M533" s="130">
        <f t="shared" si="30"/>
        <v>0</v>
      </c>
      <c r="N533" s="130">
        <f t="shared" si="30"/>
        <v>0</v>
      </c>
      <c r="O533" s="130">
        <f t="shared" si="30"/>
        <v>0</v>
      </c>
      <c r="P533" s="130">
        <f t="shared" si="30"/>
        <v>0</v>
      </c>
      <c r="Q533" s="131">
        <f t="shared" si="30"/>
        <v>0</v>
      </c>
      <c r="R533" s="132">
        <f t="shared" si="30"/>
        <v>0</v>
      </c>
      <c r="S533" s="348"/>
    </row>
    <row r="534" spans="1:19" ht="21.75" customHeight="1" thickBot="1" thickTop="1">
      <c r="A534" s="366"/>
      <c r="B534" s="356"/>
      <c r="C534" s="355"/>
      <c r="D534" s="133">
        <f>ROUNDDOWN((E533*$E$8+F533*$F$8+G533*$G$8+H533*$H$8)/SUM($E$8:$H$8),1)</f>
        <v>0</v>
      </c>
      <c r="E534" s="358"/>
      <c r="F534" s="333"/>
      <c r="G534" s="333"/>
      <c r="H534" s="335"/>
      <c r="I534" s="134">
        <f>ROUNDDOWN((J534*$J$8+K534*$K$8+L534*$L$8+M534*$M$8+N534*$N$8+O534*$O$8+P534*$P$8+Q534*$Q$8)/SUM($J$8:$Q$8),1)</f>
        <v>0</v>
      </c>
      <c r="J534" s="135">
        <f>ROUNDDOWN((J529*$J$9+J530*$J$10)/($J$9+$J$10),1)</f>
        <v>0</v>
      </c>
      <c r="K534" s="135">
        <f>ROUNDDOWN((K529*$K$9+K530*$K$10+K532*$K$11)/($K$9+$K$10+$K$11),1)</f>
        <v>0</v>
      </c>
      <c r="L534" s="135">
        <f>ROUNDDOWN(L529,1)</f>
        <v>0</v>
      </c>
      <c r="M534" s="135">
        <f>ROUNDDOWN(M529,1)</f>
        <v>0</v>
      </c>
      <c r="N534" s="135">
        <f>ROUNDDOWN((N529*$N$9+N530*$N$10)/($N$9+$N$10),1)</f>
        <v>0</v>
      </c>
      <c r="O534" s="135">
        <f>ROUNDDOWN((O529*$O$9+O532*$O$11)/($O$9+O$11),1)</f>
        <v>0</v>
      </c>
      <c r="P534" s="135">
        <f>ROUNDDOWN((P529*$P$9+P532*$P$11)/($P$9+$P$11),1)</f>
        <v>0</v>
      </c>
      <c r="Q534" s="136">
        <f>ROUNDDOWN(Q529,1)</f>
        <v>0</v>
      </c>
      <c r="R534" s="137">
        <f>ROUNDDOWN((R529*R519+R531*R522)/($R$9+$R$12),1)</f>
        <v>0</v>
      </c>
      <c r="S534" s="349"/>
    </row>
    <row r="535" ht="30" customHeight="1" hidden="1" thickTop="1"/>
    <row r="536" ht="18" customHeight="1" hidden="1"/>
    <row r="537" ht="15" hidden="1"/>
    <row r="538" ht="15" hidden="1"/>
    <row r="539" ht="15" hidden="1"/>
    <row r="540" ht="15" hidden="1"/>
    <row r="541" ht="23.25" customHeight="1" thickBot="1" thickTop="1"/>
    <row r="542" spans="1:19" ht="27" customHeight="1" thickTop="1">
      <c r="A542" s="364">
        <f>Bildungsgang!A541</f>
        <v>32</v>
      </c>
      <c r="B542" s="367" t="str">
        <f>Bildungsgang!B541</f>
        <v>Name</v>
      </c>
      <c r="C542" s="368"/>
      <c r="D542" s="369" t="s">
        <v>13</v>
      </c>
      <c r="E542" s="372"/>
      <c r="F542" s="372"/>
      <c r="G542" s="372"/>
      <c r="H542" s="373"/>
      <c r="I542" s="374" t="s">
        <v>12</v>
      </c>
      <c r="J542" s="377"/>
      <c r="K542" s="378"/>
      <c r="L542" s="378"/>
      <c r="M542" s="378"/>
      <c r="N542" s="378"/>
      <c r="O542" s="378"/>
      <c r="P542" s="378"/>
      <c r="Q542" s="379"/>
      <c r="R542" s="359" t="s">
        <v>14</v>
      </c>
      <c r="S542" s="361" t="s">
        <v>25</v>
      </c>
    </row>
    <row r="543" spans="1:19" ht="33.75" customHeight="1">
      <c r="A543" s="365"/>
      <c r="B543" s="338" t="str">
        <f>Bildungsgang!B542</f>
        <v>Geburtsdatum</v>
      </c>
      <c r="C543" s="339"/>
      <c r="D543" s="370"/>
      <c r="E543" s="346" t="s">
        <v>16</v>
      </c>
      <c r="F543" s="346" t="s">
        <v>17</v>
      </c>
      <c r="G543" s="346" t="s">
        <v>18</v>
      </c>
      <c r="H543" s="336" t="s">
        <v>19</v>
      </c>
      <c r="I543" s="375"/>
      <c r="J543" s="346" t="s">
        <v>26</v>
      </c>
      <c r="K543" s="346" t="s">
        <v>5</v>
      </c>
      <c r="L543" s="346" t="s">
        <v>6</v>
      </c>
      <c r="M543" s="346" t="s">
        <v>7</v>
      </c>
      <c r="N543" s="346" t="s">
        <v>8</v>
      </c>
      <c r="O543" s="346" t="s">
        <v>9</v>
      </c>
      <c r="P543" s="346" t="s">
        <v>10</v>
      </c>
      <c r="Q543" s="336" t="s">
        <v>11</v>
      </c>
      <c r="R543" s="360"/>
      <c r="S543" s="362"/>
    </row>
    <row r="544" spans="1:19" ht="33.75" customHeight="1">
      <c r="A544" s="365"/>
      <c r="B544" s="338" t="str">
        <f>Bildungsgang!B543</f>
        <v>Geburtsort</v>
      </c>
      <c r="C544" s="339"/>
      <c r="D544" s="370"/>
      <c r="E544" s="347"/>
      <c r="F544" s="347"/>
      <c r="G544" s="347"/>
      <c r="H544" s="337"/>
      <c r="I544" s="375"/>
      <c r="J544" s="347"/>
      <c r="K544" s="347"/>
      <c r="L544" s="347"/>
      <c r="M544" s="347"/>
      <c r="N544" s="347"/>
      <c r="O544" s="347"/>
      <c r="P544" s="347"/>
      <c r="Q544" s="337"/>
      <c r="R544" s="360"/>
      <c r="S544" s="362"/>
    </row>
    <row r="545" spans="1:21" ht="23.25" customHeight="1" thickBot="1">
      <c r="A545" s="365"/>
      <c r="B545" s="340" t="str">
        <f>Bildungsgang!B544</f>
        <v>letzter Schulabschluss</v>
      </c>
      <c r="C545" s="341"/>
      <c r="D545" s="370"/>
      <c r="E545" s="138" t="s">
        <v>0</v>
      </c>
      <c r="F545" s="138" t="s">
        <v>1</v>
      </c>
      <c r="G545" s="138" t="s">
        <v>2</v>
      </c>
      <c r="H545" s="139" t="s">
        <v>3</v>
      </c>
      <c r="I545" s="375"/>
      <c r="J545" s="138">
        <v>1</v>
      </c>
      <c r="K545" s="138">
        <v>2</v>
      </c>
      <c r="L545" s="138">
        <v>3</v>
      </c>
      <c r="M545" s="138">
        <v>4</v>
      </c>
      <c r="N545" s="138">
        <v>5</v>
      </c>
      <c r="O545" s="138">
        <v>6</v>
      </c>
      <c r="P545" s="138">
        <v>7</v>
      </c>
      <c r="Q545" s="139">
        <v>8</v>
      </c>
      <c r="R545" s="360"/>
      <c r="S545" s="363"/>
      <c r="U545" s="108"/>
    </row>
    <row r="546" spans="1:23" ht="21.75" customHeight="1" thickBot="1" thickTop="1">
      <c r="A546" s="365"/>
      <c r="B546" s="342" t="s">
        <v>62</v>
      </c>
      <c r="C546" s="343"/>
      <c r="D546" s="370"/>
      <c r="E546" s="110">
        <f>Bildungsgang!E556</f>
        <v>0</v>
      </c>
      <c r="F546" s="110">
        <f>Bildungsgang!F556</f>
        <v>0</v>
      </c>
      <c r="G546" s="110">
        <f>Bildungsgang!G556</f>
        <v>0</v>
      </c>
      <c r="H546" s="110">
        <f>Bildungsgang!H556</f>
        <v>0</v>
      </c>
      <c r="I546" s="375"/>
      <c r="J546" s="110">
        <f>Bildungsgang!J556</f>
        <v>0</v>
      </c>
      <c r="K546" s="110">
        <f>Bildungsgang!K556</f>
        <v>0</v>
      </c>
      <c r="L546" s="110">
        <f>Bildungsgang!L556</f>
        <v>0</v>
      </c>
      <c r="M546" s="110">
        <f>Bildungsgang!M556</f>
        <v>0</v>
      </c>
      <c r="N546" s="110">
        <f>Bildungsgang!N556</f>
        <v>0</v>
      </c>
      <c r="O546" s="110">
        <f>Bildungsgang!O556</f>
        <v>0</v>
      </c>
      <c r="P546" s="110">
        <f>Bildungsgang!P556</f>
        <v>0</v>
      </c>
      <c r="Q546" s="111">
        <f>Bildungsgang!Q556</f>
        <v>0</v>
      </c>
      <c r="R546" s="112">
        <f>Bildungsgang!R556</f>
        <v>0</v>
      </c>
      <c r="S546" s="171" t="str">
        <f>IF(OR(D550&gt;4,I550&gt;4,J550&gt;4,K550&gt;4,N550&gt;4,O550&gt;4,P550&gt;4,R550&gt;4,(COUNTIF(E550:H550,6)+COUNTIF(J550:Q550,6))&gt;1,(COUNTIF(E550:H550,5)+COUNTIF(J550:Q550,5))&gt;2,AND((COUNTIF(E550:H550,6)+COUNTIF(J550:Q550,6))&gt;0,(COUNTIF(E550:H550,5)+COUNTIF(J550:Q550,5))&gt;0)),"Nicht bestanden","Bestanden")</f>
        <v>Bestanden</v>
      </c>
      <c r="T546" s="109"/>
      <c r="U546" s="109"/>
      <c r="V546" s="109"/>
      <c r="W546" s="109"/>
    </row>
    <row r="547" spans="1:19" s="120" customFormat="1" ht="21.75" customHeight="1" thickBot="1" thickTop="1">
      <c r="A547" s="365"/>
      <c r="B547" s="344" t="s">
        <v>63</v>
      </c>
      <c r="C547" s="345"/>
      <c r="D547" s="370"/>
      <c r="E547" s="113"/>
      <c r="F547" s="114"/>
      <c r="G547" s="114"/>
      <c r="H547" s="115"/>
      <c r="I547" s="375"/>
      <c r="J547" s="116"/>
      <c r="K547" s="117"/>
      <c r="L547" s="114"/>
      <c r="M547" s="114"/>
      <c r="N547" s="118"/>
      <c r="O547" s="114"/>
      <c r="P547" s="114"/>
      <c r="Q547" s="115"/>
      <c r="R547" s="119"/>
      <c r="S547" s="348"/>
    </row>
    <row r="548" spans="1:19" s="120" customFormat="1" ht="21.75" customHeight="1" thickBot="1" thickTop="1">
      <c r="A548" s="365"/>
      <c r="B548" s="350" t="s">
        <v>64</v>
      </c>
      <c r="C548" s="351"/>
      <c r="D548" s="370"/>
      <c r="E548" s="121"/>
      <c r="F548" s="122"/>
      <c r="G548" s="122"/>
      <c r="H548" s="123"/>
      <c r="I548" s="375"/>
      <c r="J548" s="113"/>
      <c r="K548" s="114"/>
      <c r="L548" s="114"/>
      <c r="M548" s="114"/>
      <c r="N548" s="114"/>
      <c r="O548" s="114"/>
      <c r="P548" s="114"/>
      <c r="Q548" s="115"/>
      <c r="R548" s="124"/>
      <c r="S548" s="348"/>
    </row>
    <row r="549" spans="1:19" ht="21.75" customHeight="1" thickBot="1" thickTop="1">
      <c r="A549" s="365"/>
      <c r="B549" s="352" t="s">
        <v>65</v>
      </c>
      <c r="C549" s="353"/>
      <c r="D549" s="371"/>
      <c r="E549" s="125"/>
      <c r="F549" s="114"/>
      <c r="G549" s="114"/>
      <c r="H549" s="115"/>
      <c r="I549" s="376"/>
      <c r="J549" s="125"/>
      <c r="K549" s="126"/>
      <c r="L549" s="114"/>
      <c r="M549" s="114"/>
      <c r="N549" s="114"/>
      <c r="O549" s="126"/>
      <c r="P549" s="126"/>
      <c r="Q549" s="115"/>
      <c r="R549" s="119"/>
      <c r="S549" s="348"/>
    </row>
    <row r="550" spans="1:19" ht="30" customHeight="1" thickBot="1" thickTop="1">
      <c r="A550" s="365"/>
      <c r="B550" s="354" t="s">
        <v>20</v>
      </c>
      <c r="C550" s="355"/>
      <c r="D550" s="127">
        <f>ROUND(D551,0)</f>
        <v>0</v>
      </c>
      <c r="E550" s="357">
        <f>ROUND(E546,0)</f>
        <v>0</v>
      </c>
      <c r="F550" s="332">
        <f>F546</f>
        <v>0</v>
      </c>
      <c r="G550" s="332">
        <f>G546</f>
        <v>0</v>
      </c>
      <c r="H550" s="334">
        <f>H546</f>
        <v>0</v>
      </c>
      <c r="I550" s="128">
        <f>IF(ISERROR(ROUND(I551,0)),"-",ROUND(I551,0))</f>
        <v>0</v>
      </c>
      <c r="J550" s="129">
        <f>ROUND(J551,0)</f>
        <v>0</v>
      </c>
      <c r="K550" s="130">
        <f aca="true" t="shared" si="31" ref="K550:R550">ROUND(K551,0)</f>
        <v>0</v>
      </c>
      <c r="L550" s="130">
        <f t="shared" si="31"/>
        <v>0</v>
      </c>
      <c r="M550" s="130">
        <f t="shared" si="31"/>
        <v>0</v>
      </c>
      <c r="N550" s="130">
        <f t="shared" si="31"/>
        <v>0</v>
      </c>
      <c r="O550" s="130">
        <f t="shared" si="31"/>
        <v>0</v>
      </c>
      <c r="P550" s="130">
        <f t="shared" si="31"/>
        <v>0</v>
      </c>
      <c r="Q550" s="131">
        <f t="shared" si="31"/>
        <v>0</v>
      </c>
      <c r="R550" s="132">
        <f t="shared" si="31"/>
        <v>0</v>
      </c>
      <c r="S550" s="348"/>
    </row>
    <row r="551" spans="1:19" ht="21.75" customHeight="1" thickBot="1" thickTop="1">
      <c r="A551" s="366"/>
      <c r="B551" s="356"/>
      <c r="C551" s="355"/>
      <c r="D551" s="133">
        <f>ROUNDDOWN((E550*$E$8+F550*$F$8+G550*$G$8+H550*$H$8)/SUM($E$8:$H$8),1)</f>
        <v>0</v>
      </c>
      <c r="E551" s="358"/>
      <c r="F551" s="333"/>
      <c r="G551" s="333"/>
      <c r="H551" s="335"/>
      <c r="I551" s="134">
        <f>ROUNDDOWN((J551*$J$8+K551*$K$8+L551*$L$8+M551*$M$8+N551*$N$8+O551*$O$8+P551*$P$8+Q551*$Q$8)/SUM($J$8:$Q$8),1)</f>
        <v>0</v>
      </c>
      <c r="J551" s="135">
        <f>ROUNDDOWN((J546*$J$9+J547*$J$10)/($J$9+$J$10),1)</f>
        <v>0</v>
      </c>
      <c r="K551" s="135">
        <f>ROUNDDOWN((K546*$K$9+K547*$K$10+K549*$K$11)/($K$9+$K$10+$K$11),1)</f>
        <v>0</v>
      </c>
      <c r="L551" s="135">
        <f>ROUNDDOWN(L546,1)</f>
        <v>0</v>
      </c>
      <c r="M551" s="135">
        <f>ROUNDDOWN(M546,1)</f>
        <v>0</v>
      </c>
      <c r="N551" s="135">
        <f>ROUNDDOWN((N546*$N$9+N547*$N$10)/($N$9+$N$10),1)</f>
        <v>0</v>
      </c>
      <c r="O551" s="135">
        <f>ROUNDDOWN((O546*$O$9+O549*$O$11)/($O$9+O$11),1)</f>
        <v>0</v>
      </c>
      <c r="P551" s="135">
        <f>ROUNDDOWN((P546*$P$9+P549*$P$11)/($P$9+$P$11),1)</f>
        <v>0</v>
      </c>
      <c r="Q551" s="136">
        <f>ROUNDDOWN(Q546,1)</f>
        <v>0</v>
      </c>
      <c r="R551" s="137">
        <f>ROUNDDOWN((R546*R536+R548*R539)/($R$9+$R$12),1)</f>
        <v>0</v>
      </c>
      <c r="S551" s="349"/>
    </row>
    <row r="552" ht="20.25" customHeight="1" hidden="1" thickTop="1"/>
    <row r="553" ht="30" customHeight="1" hidden="1"/>
    <row r="554" ht="18" customHeight="1" hidden="1"/>
    <row r="555" ht="15" hidden="1"/>
    <row r="556" ht="15" hidden="1"/>
    <row r="557" ht="15" hidden="1"/>
    <row r="558" ht="23.25" customHeight="1" thickBot="1" thickTop="1"/>
    <row r="559" spans="1:19" ht="27" customHeight="1" thickTop="1">
      <c r="A559" s="364">
        <f>Bildungsgang!A558</f>
        <v>33</v>
      </c>
      <c r="B559" s="367" t="str">
        <f>Bildungsgang!B558</f>
        <v>Name</v>
      </c>
      <c r="C559" s="368"/>
      <c r="D559" s="369" t="s">
        <v>13</v>
      </c>
      <c r="E559" s="372"/>
      <c r="F559" s="372"/>
      <c r="G559" s="372"/>
      <c r="H559" s="373"/>
      <c r="I559" s="374" t="s">
        <v>12</v>
      </c>
      <c r="J559" s="377"/>
      <c r="K559" s="378"/>
      <c r="L559" s="378"/>
      <c r="M559" s="378"/>
      <c r="N559" s="378"/>
      <c r="O559" s="378"/>
      <c r="P559" s="378"/>
      <c r="Q559" s="379"/>
      <c r="R559" s="359" t="s">
        <v>14</v>
      </c>
      <c r="S559" s="361" t="s">
        <v>25</v>
      </c>
    </row>
    <row r="560" spans="1:19" ht="33.75" customHeight="1">
      <c r="A560" s="365"/>
      <c r="B560" s="338" t="str">
        <f>Bildungsgang!B559</f>
        <v>Geburtsdatum</v>
      </c>
      <c r="C560" s="339"/>
      <c r="D560" s="370"/>
      <c r="E560" s="346" t="s">
        <v>16</v>
      </c>
      <c r="F560" s="346" t="s">
        <v>17</v>
      </c>
      <c r="G560" s="346" t="s">
        <v>18</v>
      </c>
      <c r="H560" s="336" t="s">
        <v>19</v>
      </c>
      <c r="I560" s="375"/>
      <c r="J560" s="346" t="s">
        <v>26</v>
      </c>
      <c r="K560" s="346" t="s">
        <v>5</v>
      </c>
      <c r="L560" s="346" t="s">
        <v>6</v>
      </c>
      <c r="M560" s="346" t="s">
        <v>7</v>
      </c>
      <c r="N560" s="346" t="s">
        <v>8</v>
      </c>
      <c r="O560" s="346" t="s">
        <v>9</v>
      </c>
      <c r="P560" s="346" t="s">
        <v>10</v>
      </c>
      <c r="Q560" s="336" t="s">
        <v>11</v>
      </c>
      <c r="R560" s="360"/>
      <c r="S560" s="362"/>
    </row>
    <row r="561" spans="1:19" ht="33.75" customHeight="1">
      <c r="A561" s="365"/>
      <c r="B561" s="338" t="str">
        <f>Bildungsgang!B560</f>
        <v>Geburtsort</v>
      </c>
      <c r="C561" s="339"/>
      <c r="D561" s="370"/>
      <c r="E561" s="347"/>
      <c r="F561" s="347"/>
      <c r="G561" s="347"/>
      <c r="H561" s="337"/>
      <c r="I561" s="375"/>
      <c r="J561" s="347"/>
      <c r="K561" s="347"/>
      <c r="L561" s="347"/>
      <c r="M561" s="347"/>
      <c r="N561" s="347"/>
      <c r="O561" s="347"/>
      <c r="P561" s="347"/>
      <c r="Q561" s="337"/>
      <c r="R561" s="360"/>
      <c r="S561" s="362"/>
    </row>
    <row r="562" spans="1:21" ht="23.25" customHeight="1" thickBot="1">
      <c r="A562" s="365"/>
      <c r="B562" s="340" t="str">
        <f>Bildungsgang!B561</f>
        <v>letzter Schulabschluss</v>
      </c>
      <c r="C562" s="341"/>
      <c r="D562" s="370"/>
      <c r="E562" s="138" t="s">
        <v>0</v>
      </c>
      <c r="F562" s="138" t="s">
        <v>1</v>
      </c>
      <c r="G562" s="138" t="s">
        <v>2</v>
      </c>
      <c r="H562" s="139" t="s">
        <v>3</v>
      </c>
      <c r="I562" s="375"/>
      <c r="J562" s="138">
        <v>1</v>
      </c>
      <c r="K562" s="138">
        <v>2</v>
      </c>
      <c r="L562" s="138">
        <v>3</v>
      </c>
      <c r="M562" s="138">
        <v>4</v>
      </c>
      <c r="N562" s="138">
        <v>5</v>
      </c>
      <c r="O562" s="138">
        <v>6</v>
      </c>
      <c r="P562" s="138">
        <v>7</v>
      </c>
      <c r="Q562" s="139">
        <v>8</v>
      </c>
      <c r="R562" s="360"/>
      <c r="S562" s="363"/>
      <c r="U562" s="108"/>
    </row>
    <row r="563" spans="1:23" ht="21.75" customHeight="1" thickBot="1" thickTop="1">
      <c r="A563" s="365"/>
      <c r="B563" s="342" t="s">
        <v>62</v>
      </c>
      <c r="C563" s="343"/>
      <c r="D563" s="370"/>
      <c r="E563" s="110">
        <f>Bildungsgang!E573</f>
        <v>0</v>
      </c>
      <c r="F563" s="110">
        <f>Bildungsgang!F573</f>
        <v>0</v>
      </c>
      <c r="G563" s="110">
        <f>Bildungsgang!G573</f>
        <v>0</v>
      </c>
      <c r="H563" s="110">
        <f>Bildungsgang!H573</f>
        <v>0</v>
      </c>
      <c r="I563" s="375"/>
      <c r="J563" s="110">
        <f>Bildungsgang!J573</f>
        <v>0</v>
      </c>
      <c r="K563" s="110">
        <f>Bildungsgang!K573</f>
        <v>0</v>
      </c>
      <c r="L563" s="110">
        <f>Bildungsgang!L573</f>
        <v>0</v>
      </c>
      <c r="M563" s="110">
        <f>Bildungsgang!M573</f>
        <v>0</v>
      </c>
      <c r="N563" s="110">
        <f>Bildungsgang!N573</f>
        <v>0</v>
      </c>
      <c r="O563" s="110">
        <f>Bildungsgang!O573</f>
        <v>0</v>
      </c>
      <c r="P563" s="110">
        <f>Bildungsgang!P573</f>
        <v>0</v>
      </c>
      <c r="Q563" s="111">
        <f>Bildungsgang!Q573</f>
        <v>0</v>
      </c>
      <c r="R563" s="112">
        <f>Bildungsgang!R573</f>
        <v>0</v>
      </c>
      <c r="S563" s="171" t="str">
        <f>IF(OR(D567&gt;4,I567&gt;4,J567&gt;4,K567&gt;4,N567&gt;4,O567&gt;4,P567&gt;4,R567&gt;4,(COUNTIF(E567:H567,6)+COUNTIF(J567:Q567,6))&gt;1,(COUNTIF(E567:H567,5)+COUNTIF(J567:Q567,5))&gt;2,AND((COUNTIF(E567:H567,6)+COUNTIF(J567:Q567,6))&gt;0,(COUNTIF(E567:H567,5)+COUNTIF(J567:Q567,5))&gt;0)),"Nicht bestanden","Bestanden")</f>
        <v>Bestanden</v>
      </c>
      <c r="T563" s="109"/>
      <c r="U563" s="109"/>
      <c r="V563" s="109"/>
      <c r="W563" s="109"/>
    </row>
    <row r="564" spans="1:19" s="120" customFormat="1" ht="21.75" customHeight="1" thickBot="1" thickTop="1">
      <c r="A564" s="365"/>
      <c r="B564" s="344" t="s">
        <v>63</v>
      </c>
      <c r="C564" s="345"/>
      <c r="D564" s="370"/>
      <c r="E564" s="113"/>
      <c r="F564" s="114"/>
      <c r="G564" s="114"/>
      <c r="H564" s="115"/>
      <c r="I564" s="375"/>
      <c r="J564" s="116"/>
      <c r="K564" s="117"/>
      <c r="L564" s="114"/>
      <c r="M564" s="114"/>
      <c r="N564" s="118"/>
      <c r="O564" s="114"/>
      <c r="P564" s="114"/>
      <c r="Q564" s="115"/>
      <c r="R564" s="119"/>
      <c r="S564" s="348"/>
    </row>
    <row r="565" spans="1:19" s="120" customFormat="1" ht="21.75" customHeight="1" thickBot="1" thickTop="1">
      <c r="A565" s="365"/>
      <c r="B565" s="350" t="s">
        <v>64</v>
      </c>
      <c r="C565" s="351"/>
      <c r="D565" s="370"/>
      <c r="E565" s="121"/>
      <c r="F565" s="122"/>
      <c r="G565" s="122"/>
      <c r="H565" s="123"/>
      <c r="I565" s="375"/>
      <c r="J565" s="113"/>
      <c r="K565" s="114"/>
      <c r="L565" s="114"/>
      <c r="M565" s="114"/>
      <c r="N565" s="114"/>
      <c r="O565" s="114"/>
      <c r="P565" s="114"/>
      <c r="Q565" s="115"/>
      <c r="R565" s="124"/>
      <c r="S565" s="348"/>
    </row>
    <row r="566" spans="1:19" ht="21.75" customHeight="1" thickBot="1" thickTop="1">
      <c r="A566" s="365"/>
      <c r="B566" s="352" t="s">
        <v>65</v>
      </c>
      <c r="C566" s="353"/>
      <c r="D566" s="371"/>
      <c r="E566" s="125"/>
      <c r="F566" s="114"/>
      <c r="G566" s="114"/>
      <c r="H566" s="115"/>
      <c r="I566" s="376"/>
      <c r="J566" s="125"/>
      <c r="K566" s="126"/>
      <c r="L566" s="114"/>
      <c r="M566" s="114"/>
      <c r="N566" s="114"/>
      <c r="O566" s="126"/>
      <c r="P566" s="126"/>
      <c r="Q566" s="115"/>
      <c r="R566" s="119"/>
      <c r="S566" s="348"/>
    </row>
    <row r="567" spans="1:19" ht="30" customHeight="1" thickBot="1" thickTop="1">
      <c r="A567" s="365"/>
      <c r="B567" s="354" t="s">
        <v>20</v>
      </c>
      <c r="C567" s="355"/>
      <c r="D567" s="127">
        <f>ROUND(D568,0)</f>
        <v>0</v>
      </c>
      <c r="E567" s="357">
        <f>ROUND(E563,0)</f>
        <v>0</v>
      </c>
      <c r="F567" s="332">
        <f>F563</f>
        <v>0</v>
      </c>
      <c r="G567" s="332">
        <f>G563</f>
        <v>0</v>
      </c>
      <c r="H567" s="334">
        <f>H563</f>
        <v>0</v>
      </c>
      <c r="I567" s="128">
        <f>IF(ISERROR(ROUND(I568,0)),"-",ROUND(I568,0))</f>
        <v>0</v>
      </c>
      <c r="J567" s="129">
        <f>ROUND(J568,0)</f>
        <v>0</v>
      </c>
      <c r="K567" s="130">
        <f aca="true" t="shared" si="32" ref="K567:R567">ROUND(K568,0)</f>
        <v>0</v>
      </c>
      <c r="L567" s="130">
        <f t="shared" si="32"/>
        <v>0</v>
      </c>
      <c r="M567" s="130">
        <f t="shared" si="32"/>
        <v>0</v>
      </c>
      <c r="N567" s="130">
        <f t="shared" si="32"/>
        <v>0</v>
      </c>
      <c r="O567" s="130">
        <f t="shared" si="32"/>
        <v>0</v>
      </c>
      <c r="P567" s="130">
        <f t="shared" si="32"/>
        <v>0</v>
      </c>
      <c r="Q567" s="131">
        <f t="shared" si="32"/>
        <v>0</v>
      </c>
      <c r="R567" s="132">
        <f t="shared" si="32"/>
        <v>0</v>
      </c>
      <c r="S567" s="348"/>
    </row>
    <row r="568" spans="1:19" ht="21.75" customHeight="1" thickBot="1" thickTop="1">
      <c r="A568" s="366"/>
      <c r="B568" s="356"/>
      <c r="C568" s="355"/>
      <c r="D568" s="133">
        <f>ROUNDDOWN((E567*$E$8+F567*$F$8+G567*$G$8+H567*$H$8)/SUM($E$8:$H$8),1)</f>
        <v>0</v>
      </c>
      <c r="E568" s="358"/>
      <c r="F568" s="333"/>
      <c r="G568" s="333"/>
      <c r="H568" s="335"/>
      <c r="I568" s="134">
        <f>ROUNDDOWN((J568*$J$8+K568*$K$8+L568*$L$8+M568*$M$8+N568*$N$8+O568*$O$8+P568*$P$8+Q568*$Q$8)/SUM($J$8:$Q$8),1)</f>
        <v>0</v>
      </c>
      <c r="J568" s="135">
        <f>ROUNDDOWN((J563*$J$9+J564*$J$10)/($J$9+$J$10),1)</f>
        <v>0</v>
      </c>
      <c r="K568" s="135">
        <f>ROUNDDOWN((K563*$K$9+K564*$K$10+K566*$K$11)/($K$9+$K$10+$K$11),1)</f>
        <v>0</v>
      </c>
      <c r="L568" s="135">
        <f>ROUNDDOWN(L563,1)</f>
        <v>0</v>
      </c>
      <c r="M568" s="135">
        <f>ROUNDDOWN(M563,1)</f>
        <v>0</v>
      </c>
      <c r="N568" s="135">
        <f>ROUNDDOWN((N563*$N$9+N564*$N$10)/($N$9+$N$10),1)</f>
        <v>0</v>
      </c>
      <c r="O568" s="135">
        <f>ROUNDDOWN((O563*$O$9+O566*$O$11)/($O$9+O$11),1)</f>
        <v>0</v>
      </c>
      <c r="P568" s="135">
        <f>ROUNDDOWN((P563*$P$9+P566*$P$11)/($P$9+$P$11),1)</f>
        <v>0</v>
      </c>
      <c r="Q568" s="136">
        <f>ROUNDDOWN(Q563,1)</f>
        <v>0</v>
      </c>
      <c r="R568" s="137">
        <f>ROUNDDOWN((R563*R553+R565*R556)/($R$9+$R$12),1)</f>
        <v>0</v>
      </c>
      <c r="S568" s="349"/>
    </row>
    <row r="569" s="120" customFormat="1" ht="21.75" customHeight="1" hidden="1" thickTop="1"/>
    <row r="570" ht="20.25" customHeight="1" hidden="1"/>
    <row r="571" ht="30" customHeight="1" hidden="1"/>
    <row r="572" ht="18" customHeight="1" hidden="1"/>
    <row r="573" ht="15" hidden="1"/>
    <row r="574" ht="15" hidden="1"/>
    <row r="575" ht="23.25" customHeight="1" thickBot="1" thickTop="1"/>
    <row r="576" spans="1:19" ht="27" customHeight="1" thickTop="1">
      <c r="A576" s="364">
        <f>Bildungsgang!A575</f>
        <v>34</v>
      </c>
      <c r="B576" s="367" t="str">
        <f>Bildungsgang!B575</f>
        <v>Name</v>
      </c>
      <c r="C576" s="368"/>
      <c r="D576" s="369" t="s">
        <v>13</v>
      </c>
      <c r="E576" s="372"/>
      <c r="F576" s="372"/>
      <c r="G576" s="372"/>
      <c r="H576" s="373"/>
      <c r="I576" s="374" t="s">
        <v>12</v>
      </c>
      <c r="J576" s="377"/>
      <c r="K576" s="378"/>
      <c r="L576" s="378"/>
      <c r="M576" s="378"/>
      <c r="N576" s="378"/>
      <c r="O576" s="378"/>
      <c r="P576" s="378"/>
      <c r="Q576" s="379"/>
      <c r="R576" s="359" t="s">
        <v>14</v>
      </c>
      <c r="S576" s="361" t="s">
        <v>25</v>
      </c>
    </row>
    <row r="577" spans="1:19" ht="33.75" customHeight="1">
      <c r="A577" s="365"/>
      <c r="B577" s="338" t="str">
        <f>Bildungsgang!B576</f>
        <v>Geburtsdatum</v>
      </c>
      <c r="C577" s="339"/>
      <c r="D577" s="370"/>
      <c r="E577" s="346" t="s">
        <v>16</v>
      </c>
      <c r="F577" s="346" t="s">
        <v>17</v>
      </c>
      <c r="G577" s="346" t="s">
        <v>18</v>
      </c>
      <c r="H577" s="336" t="s">
        <v>19</v>
      </c>
      <c r="I577" s="375"/>
      <c r="J577" s="346" t="s">
        <v>26</v>
      </c>
      <c r="K577" s="346" t="s">
        <v>5</v>
      </c>
      <c r="L577" s="346" t="s">
        <v>6</v>
      </c>
      <c r="M577" s="346" t="s">
        <v>7</v>
      </c>
      <c r="N577" s="346" t="s">
        <v>8</v>
      </c>
      <c r="O577" s="346" t="s">
        <v>9</v>
      </c>
      <c r="P577" s="346" t="s">
        <v>10</v>
      </c>
      <c r="Q577" s="336" t="s">
        <v>11</v>
      </c>
      <c r="R577" s="360"/>
      <c r="S577" s="362"/>
    </row>
    <row r="578" spans="1:19" ht="33.75" customHeight="1">
      <c r="A578" s="365"/>
      <c r="B578" s="338" t="str">
        <f>Bildungsgang!B577</f>
        <v>Geburtsort</v>
      </c>
      <c r="C578" s="339"/>
      <c r="D578" s="370"/>
      <c r="E578" s="347"/>
      <c r="F578" s="347"/>
      <c r="G578" s="347"/>
      <c r="H578" s="337"/>
      <c r="I578" s="375"/>
      <c r="J578" s="347"/>
      <c r="K578" s="347"/>
      <c r="L578" s="347"/>
      <c r="M578" s="347"/>
      <c r="N578" s="347"/>
      <c r="O578" s="347"/>
      <c r="P578" s="347"/>
      <c r="Q578" s="337"/>
      <c r="R578" s="360"/>
      <c r="S578" s="362"/>
    </row>
    <row r="579" spans="1:21" ht="23.25" customHeight="1" thickBot="1">
      <c r="A579" s="365"/>
      <c r="B579" s="340" t="str">
        <f>Bildungsgang!B578</f>
        <v>letzter Schulabschluss</v>
      </c>
      <c r="C579" s="341"/>
      <c r="D579" s="370"/>
      <c r="E579" s="138" t="s">
        <v>0</v>
      </c>
      <c r="F579" s="138" t="s">
        <v>1</v>
      </c>
      <c r="G579" s="138" t="s">
        <v>2</v>
      </c>
      <c r="H579" s="139" t="s">
        <v>3</v>
      </c>
      <c r="I579" s="375"/>
      <c r="J579" s="138">
        <v>1</v>
      </c>
      <c r="K579" s="138">
        <v>2</v>
      </c>
      <c r="L579" s="138">
        <v>3</v>
      </c>
      <c r="M579" s="138">
        <v>4</v>
      </c>
      <c r="N579" s="138">
        <v>5</v>
      </c>
      <c r="O579" s="138">
        <v>6</v>
      </c>
      <c r="P579" s="138">
        <v>7</v>
      </c>
      <c r="Q579" s="139">
        <v>8</v>
      </c>
      <c r="R579" s="360"/>
      <c r="S579" s="363"/>
      <c r="U579" s="108"/>
    </row>
    <row r="580" spans="1:23" ht="21.75" customHeight="1" thickBot="1" thickTop="1">
      <c r="A580" s="365"/>
      <c r="B580" s="342" t="s">
        <v>62</v>
      </c>
      <c r="C580" s="343"/>
      <c r="D580" s="370"/>
      <c r="E580" s="110">
        <f>Bildungsgang!E590</f>
        <v>0</v>
      </c>
      <c r="F580" s="110">
        <f>Bildungsgang!F590</f>
        <v>0</v>
      </c>
      <c r="G580" s="110">
        <f>Bildungsgang!G590</f>
        <v>0</v>
      </c>
      <c r="H580" s="110">
        <f>Bildungsgang!H590</f>
        <v>0</v>
      </c>
      <c r="I580" s="375"/>
      <c r="J580" s="110">
        <f>Bildungsgang!J590</f>
        <v>0</v>
      </c>
      <c r="K580" s="110">
        <f>Bildungsgang!K590</f>
        <v>0</v>
      </c>
      <c r="L580" s="110">
        <f>Bildungsgang!L590</f>
        <v>0</v>
      </c>
      <c r="M580" s="110">
        <f>Bildungsgang!M590</f>
        <v>0</v>
      </c>
      <c r="N580" s="110">
        <f>Bildungsgang!N590</f>
        <v>0</v>
      </c>
      <c r="O580" s="110">
        <f>Bildungsgang!O590</f>
        <v>0</v>
      </c>
      <c r="P580" s="110">
        <f>Bildungsgang!P590</f>
        <v>0</v>
      </c>
      <c r="Q580" s="111">
        <f>Bildungsgang!Q590</f>
        <v>0</v>
      </c>
      <c r="R580" s="112">
        <f>Bildungsgang!R590</f>
        <v>0</v>
      </c>
      <c r="S580" s="171" t="str">
        <f>IF(OR(D584&gt;4,I584&gt;4,J584&gt;4,K584&gt;4,N584&gt;4,O584&gt;4,P584&gt;4,R584&gt;4,(COUNTIF(E584:H584,6)+COUNTIF(J584:Q584,6))&gt;1,(COUNTIF(E584:H584,5)+COUNTIF(J584:Q584,5))&gt;2,AND((COUNTIF(E584:H584,6)+COUNTIF(J584:Q584,6))&gt;0,(COUNTIF(E584:H584,5)+COUNTIF(J584:Q584,5))&gt;0)),"Nicht bestanden","Bestanden")</f>
        <v>Bestanden</v>
      </c>
      <c r="T580" s="109"/>
      <c r="U580" s="109"/>
      <c r="V580" s="109"/>
      <c r="W580" s="109"/>
    </row>
    <row r="581" spans="1:19" s="120" customFormat="1" ht="21.75" customHeight="1" thickBot="1" thickTop="1">
      <c r="A581" s="365"/>
      <c r="B581" s="344" t="s">
        <v>63</v>
      </c>
      <c r="C581" s="345"/>
      <c r="D581" s="370"/>
      <c r="E581" s="113"/>
      <c r="F581" s="114"/>
      <c r="G581" s="114"/>
      <c r="H581" s="115"/>
      <c r="I581" s="375"/>
      <c r="J581" s="116"/>
      <c r="K581" s="117"/>
      <c r="L581" s="114"/>
      <c r="M581" s="114"/>
      <c r="N581" s="118"/>
      <c r="O581" s="114"/>
      <c r="P581" s="114"/>
      <c r="Q581" s="115"/>
      <c r="R581" s="119"/>
      <c r="S581" s="348"/>
    </row>
    <row r="582" spans="1:19" s="120" customFormat="1" ht="21.75" customHeight="1" thickBot="1" thickTop="1">
      <c r="A582" s="365"/>
      <c r="B582" s="350" t="s">
        <v>64</v>
      </c>
      <c r="C582" s="351"/>
      <c r="D582" s="370"/>
      <c r="E582" s="121"/>
      <c r="F582" s="122"/>
      <c r="G582" s="122"/>
      <c r="H582" s="123"/>
      <c r="I582" s="375"/>
      <c r="J582" s="113"/>
      <c r="K582" s="114"/>
      <c r="L582" s="114"/>
      <c r="M582" s="114"/>
      <c r="N582" s="114"/>
      <c r="O582" s="114"/>
      <c r="P582" s="114"/>
      <c r="Q582" s="115"/>
      <c r="R582" s="124"/>
      <c r="S582" s="348"/>
    </row>
    <row r="583" spans="1:19" ht="21.75" customHeight="1" thickBot="1" thickTop="1">
      <c r="A583" s="365"/>
      <c r="B583" s="352" t="s">
        <v>65</v>
      </c>
      <c r="C583" s="353"/>
      <c r="D583" s="371"/>
      <c r="E583" s="125"/>
      <c r="F583" s="114"/>
      <c r="G583" s="114"/>
      <c r="H583" s="115"/>
      <c r="I583" s="376"/>
      <c r="J583" s="125"/>
      <c r="K583" s="126"/>
      <c r="L583" s="114"/>
      <c r="M583" s="114"/>
      <c r="N583" s="114"/>
      <c r="O583" s="126"/>
      <c r="P583" s="126"/>
      <c r="Q583" s="115"/>
      <c r="R583" s="119"/>
      <c r="S583" s="348"/>
    </row>
    <row r="584" spans="1:19" ht="30" customHeight="1" thickBot="1" thickTop="1">
      <c r="A584" s="365"/>
      <c r="B584" s="354" t="s">
        <v>20</v>
      </c>
      <c r="C584" s="355"/>
      <c r="D584" s="127">
        <f>ROUND(D585,0)</f>
        <v>0</v>
      </c>
      <c r="E584" s="357">
        <f>ROUND(E580,0)</f>
        <v>0</v>
      </c>
      <c r="F584" s="332">
        <f>F580</f>
        <v>0</v>
      </c>
      <c r="G584" s="332">
        <f>G580</f>
        <v>0</v>
      </c>
      <c r="H584" s="334">
        <f>H580</f>
        <v>0</v>
      </c>
      <c r="I584" s="128">
        <f>IF(ISERROR(ROUND(I585,0)),"-",ROUND(I585,0))</f>
        <v>0</v>
      </c>
      <c r="J584" s="129">
        <f>ROUND(J585,0)</f>
        <v>0</v>
      </c>
      <c r="K584" s="130">
        <f aca="true" t="shared" si="33" ref="K584:R584">ROUND(K585,0)</f>
        <v>0</v>
      </c>
      <c r="L584" s="130">
        <f t="shared" si="33"/>
        <v>0</v>
      </c>
      <c r="M584" s="130">
        <f t="shared" si="33"/>
        <v>0</v>
      </c>
      <c r="N584" s="130">
        <f t="shared" si="33"/>
        <v>0</v>
      </c>
      <c r="O584" s="130">
        <f t="shared" si="33"/>
        <v>0</v>
      </c>
      <c r="P584" s="130">
        <f t="shared" si="33"/>
        <v>0</v>
      </c>
      <c r="Q584" s="131">
        <f t="shared" si="33"/>
        <v>0</v>
      </c>
      <c r="R584" s="132">
        <f t="shared" si="33"/>
        <v>0</v>
      </c>
      <c r="S584" s="348"/>
    </row>
    <row r="585" spans="1:19" ht="21.75" customHeight="1" thickBot="1" thickTop="1">
      <c r="A585" s="366"/>
      <c r="B585" s="356"/>
      <c r="C585" s="355"/>
      <c r="D585" s="133">
        <f>ROUNDDOWN((E584*$E$8+F584*$F$8+G584*$G$8+H584*$H$8)/SUM($E$8:$H$8),1)</f>
        <v>0</v>
      </c>
      <c r="E585" s="358"/>
      <c r="F585" s="333"/>
      <c r="G585" s="333"/>
      <c r="H585" s="335"/>
      <c r="I585" s="134">
        <f>ROUNDDOWN((J585*$J$8+K585*$K$8+L585*$L$8+M585*$M$8+N585*$N$8+O585*$O$8+P585*$P$8+Q585*$Q$8)/SUM($J$8:$Q$8),1)</f>
        <v>0</v>
      </c>
      <c r="J585" s="135">
        <f>ROUNDDOWN((J580*$J$9+J581*$J$10)/($J$9+$J$10),1)</f>
        <v>0</v>
      </c>
      <c r="K585" s="135">
        <f>ROUNDDOWN((K580*$K$9+K581*$K$10+K583*$K$11)/($K$9+$K$10+$K$11),1)</f>
        <v>0</v>
      </c>
      <c r="L585" s="135">
        <f>ROUNDDOWN(L580,1)</f>
        <v>0</v>
      </c>
      <c r="M585" s="135">
        <f>ROUNDDOWN(M580,1)</f>
        <v>0</v>
      </c>
      <c r="N585" s="135">
        <f>ROUNDDOWN((N580*$N$9+N581*$N$10)/($N$9+$N$10),1)</f>
        <v>0</v>
      </c>
      <c r="O585" s="135">
        <f>ROUNDDOWN((O580*$O$9+O583*$O$11)/($O$9+O$11),1)</f>
        <v>0</v>
      </c>
      <c r="P585" s="135">
        <f>ROUNDDOWN((P580*$P$9+P583*$P$11)/($P$9+$P$11),1)</f>
        <v>0</v>
      </c>
      <c r="Q585" s="136">
        <f>ROUNDDOWN(Q580,1)</f>
        <v>0</v>
      </c>
      <c r="R585" s="137">
        <f>ROUNDDOWN((R580*R570+R582*R573)/($R$9+$R$12),1)</f>
        <v>0</v>
      </c>
      <c r="S585" s="349"/>
    </row>
    <row r="586" s="120" customFormat="1" ht="21" customHeight="1" hidden="1" thickTop="1"/>
    <row r="587" s="120" customFormat="1" ht="21.75" customHeight="1" hidden="1"/>
    <row r="588" ht="20.25" customHeight="1" hidden="1"/>
    <row r="589" ht="30" customHeight="1" hidden="1"/>
    <row r="590" ht="18" customHeight="1" hidden="1"/>
    <row r="591" ht="15" hidden="1"/>
    <row r="592" ht="23.25" customHeight="1" thickBot="1" thickTop="1"/>
    <row r="593" spans="1:19" ht="27" customHeight="1" thickTop="1">
      <c r="A593" s="364">
        <f>Bildungsgang!A592</f>
        <v>35</v>
      </c>
      <c r="B593" s="367" t="str">
        <f>Bildungsgang!B592</f>
        <v>Name</v>
      </c>
      <c r="C593" s="368"/>
      <c r="D593" s="369" t="s">
        <v>13</v>
      </c>
      <c r="E593" s="372"/>
      <c r="F593" s="372"/>
      <c r="G593" s="372"/>
      <c r="H593" s="373"/>
      <c r="I593" s="374" t="s">
        <v>12</v>
      </c>
      <c r="J593" s="377"/>
      <c r="K593" s="378"/>
      <c r="L593" s="378"/>
      <c r="M593" s="378"/>
      <c r="N593" s="378"/>
      <c r="O593" s="378"/>
      <c r="P593" s="378"/>
      <c r="Q593" s="379"/>
      <c r="R593" s="359" t="s">
        <v>14</v>
      </c>
      <c r="S593" s="361" t="s">
        <v>25</v>
      </c>
    </row>
    <row r="594" spans="1:19" ht="33.75" customHeight="1">
      <c r="A594" s="365"/>
      <c r="B594" s="338" t="str">
        <f>Bildungsgang!B593</f>
        <v>Geburtsdatum</v>
      </c>
      <c r="C594" s="339"/>
      <c r="D594" s="370"/>
      <c r="E594" s="346" t="s">
        <v>16</v>
      </c>
      <c r="F594" s="346" t="s">
        <v>17</v>
      </c>
      <c r="G594" s="346" t="s">
        <v>18</v>
      </c>
      <c r="H594" s="336" t="s">
        <v>19</v>
      </c>
      <c r="I594" s="375"/>
      <c r="J594" s="346" t="s">
        <v>26</v>
      </c>
      <c r="K594" s="346" t="s">
        <v>5</v>
      </c>
      <c r="L594" s="346" t="s">
        <v>6</v>
      </c>
      <c r="M594" s="346" t="s">
        <v>7</v>
      </c>
      <c r="N594" s="346" t="s">
        <v>8</v>
      </c>
      <c r="O594" s="346" t="s">
        <v>9</v>
      </c>
      <c r="P594" s="346" t="s">
        <v>10</v>
      </c>
      <c r="Q594" s="336" t="s">
        <v>11</v>
      </c>
      <c r="R594" s="360"/>
      <c r="S594" s="362"/>
    </row>
    <row r="595" spans="1:19" ht="33.75" customHeight="1">
      <c r="A595" s="365"/>
      <c r="B595" s="338" t="str">
        <f>Bildungsgang!B594</f>
        <v>Geburtsort</v>
      </c>
      <c r="C595" s="339"/>
      <c r="D595" s="370"/>
      <c r="E595" s="347"/>
      <c r="F595" s="347"/>
      <c r="G595" s="347"/>
      <c r="H595" s="337"/>
      <c r="I595" s="375"/>
      <c r="J595" s="347"/>
      <c r="K595" s="347"/>
      <c r="L595" s="347"/>
      <c r="M595" s="347"/>
      <c r="N595" s="347"/>
      <c r="O595" s="347"/>
      <c r="P595" s="347"/>
      <c r="Q595" s="337"/>
      <c r="R595" s="360"/>
      <c r="S595" s="362"/>
    </row>
    <row r="596" spans="1:21" ht="23.25" customHeight="1" thickBot="1">
      <c r="A596" s="365"/>
      <c r="B596" s="340" t="str">
        <f>Bildungsgang!B595</f>
        <v>letzter Schulabschluss</v>
      </c>
      <c r="C596" s="341"/>
      <c r="D596" s="370"/>
      <c r="E596" s="138" t="s">
        <v>0</v>
      </c>
      <c r="F596" s="138" t="s">
        <v>1</v>
      </c>
      <c r="G596" s="138" t="s">
        <v>2</v>
      </c>
      <c r="H596" s="139" t="s">
        <v>3</v>
      </c>
      <c r="I596" s="375"/>
      <c r="J596" s="138">
        <v>1</v>
      </c>
      <c r="K596" s="138">
        <v>2</v>
      </c>
      <c r="L596" s="138">
        <v>3</v>
      </c>
      <c r="M596" s="138">
        <v>4</v>
      </c>
      <c r="N596" s="138">
        <v>5</v>
      </c>
      <c r="O596" s="138">
        <v>6</v>
      </c>
      <c r="P596" s="138">
        <v>7</v>
      </c>
      <c r="Q596" s="139">
        <v>8</v>
      </c>
      <c r="R596" s="360"/>
      <c r="S596" s="363"/>
      <c r="U596" s="108"/>
    </row>
    <row r="597" spans="1:23" ht="21.75" customHeight="1" thickBot="1" thickTop="1">
      <c r="A597" s="365"/>
      <c r="B597" s="342" t="s">
        <v>62</v>
      </c>
      <c r="C597" s="343"/>
      <c r="D597" s="370"/>
      <c r="E597" s="110">
        <f>Bildungsgang!E607</f>
        <v>0</v>
      </c>
      <c r="F597" s="110">
        <f>Bildungsgang!F607</f>
        <v>0</v>
      </c>
      <c r="G597" s="110">
        <f>Bildungsgang!G607</f>
        <v>0</v>
      </c>
      <c r="H597" s="110">
        <f>Bildungsgang!H607</f>
        <v>0</v>
      </c>
      <c r="I597" s="375"/>
      <c r="J597" s="110">
        <f>Bildungsgang!J607</f>
        <v>0</v>
      </c>
      <c r="K597" s="110">
        <f>Bildungsgang!K607</f>
        <v>0</v>
      </c>
      <c r="L597" s="110">
        <f>Bildungsgang!L607</f>
        <v>0</v>
      </c>
      <c r="M597" s="110">
        <f>Bildungsgang!M607</f>
        <v>0</v>
      </c>
      <c r="N597" s="110">
        <f>Bildungsgang!N607</f>
        <v>0</v>
      </c>
      <c r="O597" s="110">
        <f>Bildungsgang!O607</f>
        <v>0</v>
      </c>
      <c r="P597" s="110">
        <f>Bildungsgang!P607</f>
        <v>0</v>
      </c>
      <c r="Q597" s="111">
        <f>Bildungsgang!Q607</f>
        <v>0</v>
      </c>
      <c r="R597" s="112">
        <f>Bildungsgang!R607</f>
        <v>0</v>
      </c>
      <c r="S597" s="171" t="str">
        <f>IF(OR(D601&gt;4,I601&gt;4,J601&gt;4,K601&gt;4,N601&gt;4,O601&gt;4,P601&gt;4,R601&gt;4,(COUNTIF(E601:H601,6)+COUNTIF(J601:Q601,6))&gt;1,(COUNTIF(E601:H601,5)+COUNTIF(J601:Q601,5))&gt;2,AND((COUNTIF(E601:H601,6)+COUNTIF(J601:Q601,6))&gt;0,(COUNTIF(E601:H601,5)+COUNTIF(J601:Q601,5))&gt;0)),"Nicht bestanden","Bestanden")</f>
        <v>Bestanden</v>
      </c>
      <c r="T597" s="109"/>
      <c r="U597" s="109"/>
      <c r="V597" s="109"/>
      <c r="W597" s="109"/>
    </row>
    <row r="598" spans="1:19" s="120" customFormat="1" ht="21.75" customHeight="1" thickBot="1" thickTop="1">
      <c r="A598" s="365"/>
      <c r="B598" s="344" t="s">
        <v>63</v>
      </c>
      <c r="C598" s="345"/>
      <c r="D598" s="370"/>
      <c r="E598" s="113"/>
      <c r="F598" s="114"/>
      <c r="G598" s="114"/>
      <c r="H598" s="115"/>
      <c r="I598" s="375"/>
      <c r="J598" s="116"/>
      <c r="K598" s="117"/>
      <c r="L598" s="114"/>
      <c r="M598" s="114"/>
      <c r="N598" s="118"/>
      <c r="O598" s="114"/>
      <c r="P598" s="114"/>
      <c r="Q598" s="115"/>
      <c r="R598" s="119"/>
      <c r="S598" s="348"/>
    </row>
    <row r="599" spans="1:19" s="120" customFormat="1" ht="21.75" customHeight="1" thickBot="1" thickTop="1">
      <c r="A599" s="365"/>
      <c r="B599" s="350" t="s">
        <v>64</v>
      </c>
      <c r="C599" s="351"/>
      <c r="D599" s="370"/>
      <c r="E599" s="121"/>
      <c r="F599" s="122"/>
      <c r="G599" s="122"/>
      <c r="H599" s="123"/>
      <c r="I599" s="375"/>
      <c r="J599" s="113"/>
      <c r="K599" s="114"/>
      <c r="L599" s="114"/>
      <c r="M599" s="114"/>
      <c r="N599" s="114"/>
      <c r="O599" s="114"/>
      <c r="P599" s="114"/>
      <c r="Q599" s="115"/>
      <c r="R599" s="124"/>
      <c r="S599" s="348"/>
    </row>
    <row r="600" spans="1:19" ht="21.75" customHeight="1" thickBot="1" thickTop="1">
      <c r="A600" s="365"/>
      <c r="B600" s="352" t="s">
        <v>65</v>
      </c>
      <c r="C600" s="353"/>
      <c r="D600" s="371"/>
      <c r="E600" s="125"/>
      <c r="F600" s="114"/>
      <c r="G600" s="114"/>
      <c r="H600" s="115"/>
      <c r="I600" s="376"/>
      <c r="J600" s="125"/>
      <c r="K600" s="126"/>
      <c r="L600" s="114"/>
      <c r="M600" s="114"/>
      <c r="N600" s="114"/>
      <c r="O600" s="126"/>
      <c r="P600" s="126"/>
      <c r="Q600" s="115"/>
      <c r="R600" s="119"/>
      <c r="S600" s="348"/>
    </row>
    <row r="601" spans="1:19" ht="30" customHeight="1" thickBot="1" thickTop="1">
      <c r="A601" s="365"/>
      <c r="B601" s="354" t="s">
        <v>20</v>
      </c>
      <c r="C601" s="355"/>
      <c r="D601" s="127">
        <f>ROUND(D602,0)</f>
        <v>0</v>
      </c>
      <c r="E601" s="357">
        <f>ROUND(E597,0)</f>
        <v>0</v>
      </c>
      <c r="F601" s="332">
        <f>F597</f>
        <v>0</v>
      </c>
      <c r="G601" s="332">
        <f>G597</f>
        <v>0</v>
      </c>
      <c r="H601" s="334">
        <f>H597</f>
        <v>0</v>
      </c>
      <c r="I601" s="128">
        <f>IF(ISERROR(ROUND(I602,0)),"-",ROUND(I602,0))</f>
        <v>0</v>
      </c>
      <c r="J601" s="129">
        <f>ROUND(J602,0)</f>
        <v>0</v>
      </c>
      <c r="K601" s="130">
        <f aca="true" t="shared" si="34" ref="K601:R601">ROUND(K602,0)</f>
        <v>0</v>
      </c>
      <c r="L601" s="130">
        <f t="shared" si="34"/>
        <v>0</v>
      </c>
      <c r="M601" s="130">
        <f t="shared" si="34"/>
        <v>0</v>
      </c>
      <c r="N601" s="130">
        <f t="shared" si="34"/>
        <v>0</v>
      </c>
      <c r="O601" s="130">
        <f t="shared" si="34"/>
        <v>0</v>
      </c>
      <c r="P601" s="130">
        <f t="shared" si="34"/>
        <v>0</v>
      </c>
      <c r="Q601" s="131">
        <f t="shared" si="34"/>
        <v>0</v>
      </c>
      <c r="R601" s="132">
        <f t="shared" si="34"/>
        <v>0</v>
      </c>
      <c r="S601" s="348"/>
    </row>
    <row r="602" spans="1:19" ht="21.75" customHeight="1" thickBot="1" thickTop="1">
      <c r="A602" s="366"/>
      <c r="B602" s="356"/>
      <c r="C602" s="355"/>
      <c r="D602" s="133">
        <f>ROUNDDOWN((E601*$E$8+F601*$F$8+G601*$G$8+H601*$H$8)/SUM($E$8:$H$8),1)</f>
        <v>0</v>
      </c>
      <c r="E602" s="358"/>
      <c r="F602" s="333"/>
      <c r="G602" s="333"/>
      <c r="H602" s="335"/>
      <c r="I602" s="134">
        <f>ROUNDDOWN((J602*$J$8+K602*$K$8+L602*$L$8+M602*$M$8+N602*$N$8+O602*$O$8+P602*$P$8+Q602*$Q$8)/SUM($J$8:$Q$8),1)</f>
        <v>0</v>
      </c>
      <c r="J602" s="135">
        <f>ROUNDDOWN((J597*$J$9+J598*$J$10)/($J$9+$J$10),1)</f>
        <v>0</v>
      </c>
      <c r="K602" s="135">
        <f>ROUNDDOWN((K597*$K$9+K598*$K$10+K600*$K$11)/($K$9+$K$10+$K$11),1)</f>
        <v>0</v>
      </c>
      <c r="L602" s="135">
        <f>ROUNDDOWN(L597,1)</f>
        <v>0</v>
      </c>
      <c r="M602" s="135">
        <f>ROUNDDOWN(M597,1)</f>
        <v>0</v>
      </c>
      <c r="N602" s="135">
        <f>ROUNDDOWN((N597*$N$9+N598*$N$10)/($N$9+$N$10),1)</f>
        <v>0</v>
      </c>
      <c r="O602" s="135">
        <f>ROUNDDOWN((O597*$O$9+O600*$O$11)/($O$9+O$11),1)</f>
        <v>0</v>
      </c>
      <c r="P602" s="135">
        <f>ROUNDDOWN((P597*$P$9+P600*$P$11)/($P$9+$P$11),1)</f>
        <v>0</v>
      </c>
      <c r="Q602" s="136">
        <f>ROUNDDOWN(Q597,1)</f>
        <v>0</v>
      </c>
      <c r="R602" s="137">
        <f>ROUNDDOWN((R597*R587+R599*R590)/($R$9+$R$12),1)</f>
        <v>0</v>
      </c>
      <c r="S602" s="349"/>
    </row>
    <row r="603" spans="1:2" ht="21.75" customHeight="1" thickTop="1">
      <c r="A603" s="109"/>
      <c r="B603" s="109"/>
    </row>
    <row r="604" s="120" customFormat="1" ht="21" customHeight="1"/>
    <row r="605" s="120" customFormat="1" ht="21.75" customHeight="1"/>
    <row r="606" ht="20.25" customHeight="1"/>
    <row r="607" ht="30" customHeight="1"/>
    <row r="608" ht="18" customHeight="1"/>
    <row r="614" ht="27" customHeight="1"/>
    <row r="615" ht="33.75" customHeight="1"/>
    <row r="616" ht="32.25" customHeight="1"/>
    <row r="617" ht="24" customHeight="1"/>
    <row r="618" spans="1:2" ht="15.75" customHeight="1">
      <c r="A618" s="109"/>
      <c r="B618" s="109"/>
    </row>
    <row r="619" spans="1:2" ht="15" customHeight="1">
      <c r="A619" s="109"/>
      <c r="B619" s="109"/>
    </row>
    <row r="620" spans="1:2" ht="14.25" customHeight="1">
      <c r="A620" s="109"/>
      <c r="B620" s="109"/>
    </row>
    <row r="621" spans="1:2" ht="21.75" customHeight="1">
      <c r="A621" s="109"/>
      <c r="B621" s="109"/>
    </row>
    <row r="622" s="120" customFormat="1" ht="21" customHeight="1"/>
    <row r="623" s="120" customFormat="1" ht="21.75" customHeight="1"/>
    <row r="624" ht="20.25" customHeight="1"/>
    <row r="625" ht="30" customHeight="1"/>
    <row r="626" ht="18" customHeight="1"/>
  </sheetData>
  <sheetProtection/>
  <mergeCells count="1170">
    <mergeCell ref="E16:E17"/>
    <mergeCell ref="N2:R2"/>
    <mergeCell ref="N3:R4"/>
    <mergeCell ref="L2:M2"/>
    <mergeCell ref="J15:Q15"/>
    <mergeCell ref="E3:K4"/>
    <mergeCell ref="L3:M4"/>
    <mergeCell ref="S20:S24"/>
    <mergeCell ref="S3:S4"/>
    <mergeCell ref="S8:S12"/>
    <mergeCell ref="K16:K17"/>
    <mergeCell ref="N16:N17"/>
    <mergeCell ref="L16:L17"/>
    <mergeCell ref="M16:M17"/>
    <mergeCell ref="O16:O17"/>
    <mergeCell ref="S15:S18"/>
    <mergeCell ref="R15:R18"/>
    <mergeCell ref="H23:H24"/>
    <mergeCell ref="F16:F17"/>
    <mergeCell ref="H16:H17"/>
    <mergeCell ref="A2:D4"/>
    <mergeCell ref="E2:K2"/>
    <mergeCell ref="A7:B12"/>
    <mergeCell ref="C8:D8"/>
    <mergeCell ref="C9:D9"/>
    <mergeCell ref="C10:D10"/>
    <mergeCell ref="B17:C17"/>
    <mergeCell ref="C11:D11"/>
    <mergeCell ref="B22:C22"/>
    <mergeCell ref="J16:J17"/>
    <mergeCell ref="P16:P17"/>
    <mergeCell ref="Q16:Q17"/>
    <mergeCell ref="C12:D12"/>
    <mergeCell ref="B18:C18"/>
    <mergeCell ref="B19:C19"/>
    <mergeCell ref="D15:D22"/>
    <mergeCell ref="I15:I22"/>
    <mergeCell ref="B23:C24"/>
    <mergeCell ref="B16:C16"/>
    <mergeCell ref="B15:C15"/>
    <mergeCell ref="A15:A24"/>
    <mergeCell ref="E23:E24"/>
    <mergeCell ref="B21:C21"/>
    <mergeCell ref="B20:C20"/>
    <mergeCell ref="E15:H15"/>
    <mergeCell ref="G16:G17"/>
    <mergeCell ref="F23:F24"/>
    <mergeCell ref="G23:G24"/>
    <mergeCell ref="A49:A58"/>
    <mergeCell ref="B49:C49"/>
    <mergeCell ref="D49:D56"/>
    <mergeCell ref="E49:H49"/>
    <mergeCell ref="I49:I56"/>
    <mergeCell ref="B51:C51"/>
    <mergeCell ref="B52:C52"/>
    <mergeCell ref="B53:C53"/>
    <mergeCell ref="B54:C54"/>
    <mergeCell ref="B86:C86"/>
    <mergeCell ref="B87:C87"/>
    <mergeCell ref="B88:C88"/>
    <mergeCell ref="S88:S92"/>
    <mergeCell ref="B89:C89"/>
    <mergeCell ref="B90:C90"/>
    <mergeCell ref="B91:C92"/>
    <mergeCell ref="E91:E92"/>
    <mergeCell ref="R83:R86"/>
    <mergeCell ref="S83:S86"/>
    <mergeCell ref="N84:N85"/>
    <mergeCell ref="O84:O85"/>
    <mergeCell ref="P84:P85"/>
    <mergeCell ref="Q84:Q85"/>
    <mergeCell ref="B32:C32"/>
    <mergeCell ref="B85:C85"/>
    <mergeCell ref="I83:I90"/>
    <mergeCell ref="J83:Q83"/>
    <mergeCell ref="G84:G85"/>
    <mergeCell ref="H84:H85"/>
    <mergeCell ref="J84:J85"/>
    <mergeCell ref="K84:K85"/>
    <mergeCell ref="L84:L85"/>
    <mergeCell ref="M84:M85"/>
    <mergeCell ref="S37:S41"/>
    <mergeCell ref="B39:C39"/>
    <mergeCell ref="B40:C41"/>
    <mergeCell ref="E40:E41"/>
    <mergeCell ref="F40:F41"/>
    <mergeCell ref="G40:G41"/>
    <mergeCell ref="H40:H41"/>
    <mergeCell ref="B37:C37"/>
    <mergeCell ref="B38:C38"/>
    <mergeCell ref="S32:S35"/>
    <mergeCell ref="L33:L34"/>
    <mergeCell ref="M33:M34"/>
    <mergeCell ref="N33:N34"/>
    <mergeCell ref="O33:O34"/>
    <mergeCell ref="P33:P34"/>
    <mergeCell ref="Q33:Q34"/>
    <mergeCell ref="J32:Q32"/>
    <mergeCell ref="R32:R35"/>
    <mergeCell ref="G33:G34"/>
    <mergeCell ref="H33:H34"/>
    <mergeCell ref="J33:J34"/>
    <mergeCell ref="K33:K34"/>
    <mergeCell ref="A32:A41"/>
    <mergeCell ref="D32:D39"/>
    <mergeCell ref="E32:H32"/>
    <mergeCell ref="I32:I39"/>
    <mergeCell ref="E33:E34"/>
    <mergeCell ref="F33:F34"/>
    <mergeCell ref="B33:C33"/>
    <mergeCell ref="B34:C34"/>
    <mergeCell ref="B35:C35"/>
    <mergeCell ref="B36:C36"/>
    <mergeCell ref="J49:Q49"/>
    <mergeCell ref="R49:R52"/>
    <mergeCell ref="S49:S52"/>
    <mergeCell ref="B50:C50"/>
    <mergeCell ref="E50:E51"/>
    <mergeCell ref="F50:F51"/>
    <mergeCell ref="G50:G51"/>
    <mergeCell ref="H50:H51"/>
    <mergeCell ref="J50:J51"/>
    <mergeCell ref="K50:K51"/>
    <mergeCell ref="L50:L51"/>
    <mergeCell ref="M50:M51"/>
    <mergeCell ref="N50:N51"/>
    <mergeCell ref="O50:O51"/>
    <mergeCell ref="P50:P51"/>
    <mergeCell ref="Q50:Q51"/>
    <mergeCell ref="S54:S58"/>
    <mergeCell ref="B55:C55"/>
    <mergeCell ref="B56:C56"/>
    <mergeCell ref="B57:C58"/>
    <mergeCell ref="E57:E58"/>
    <mergeCell ref="F57:F58"/>
    <mergeCell ref="G57:G58"/>
    <mergeCell ref="H57:H58"/>
    <mergeCell ref="A66:A75"/>
    <mergeCell ref="B66:C66"/>
    <mergeCell ref="D66:D73"/>
    <mergeCell ref="E66:H66"/>
    <mergeCell ref="I66:I73"/>
    <mergeCell ref="J66:Q66"/>
    <mergeCell ref="M67:M68"/>
    <mergeCell ref="N67:N68"/>
    <mergeCell ref="O67:O68"/>
    <mergeCell ref="P67:P68"/>
    <mergeCell ref="R66:R69"/>
    <mergeCell ref="S66:S69"/>
    <mergeCell ref="B67:C67"/>
    <mergeCell ref="E67:E68"/>
    <mergeCell ref="F67:F68"/>
    <mergeCell ref="G67:G68"/>
    <mergeCell ref="H67:H68"/>
    <mergeCell ref="J67:J68"/>
    <mergeCell ref="K67:K68"/>
    <mergeCell ref="L67:L68"/>
    <mergeCell ref="Q67:Q68"/>
    <mergeCell ref="B68:C68"/>
    <mergeCell ref="B69:C69"/>
    <mergeCell ref="B70:C70"/>
    <mergeCell ref="B71:C71"/>
    <mergeCell ref="S71:S75"/>
    <mergeCell ref="B72:C72"/>
    <mergeCell ref="B73:C73"/>
    <mergeCell ref="B74:C75"/>
    <mergeCell ref="E74:E75"/>
    <mergeCell ref="F74:F75"/>
    <mergeCell ref="G74:G75"/>
    <mergeCell ref="H74:H75"/>
    <mergeCell ref="A83:A92"/>
    <mergeCell ref="B83:C83"/>
    <mergeCell ref="D83:D90"/>
    <mergeCell ref="E83:H83"/>
    <mergeCell ref="B84:C84"/>
    <mergeCell ref="E84:E85"/>
    <mergeCell ref="F84:F85"/>
    <mergeCell ref="F91:F92"/>
    <mergeCell ref="G91:G92"/>
    <mergeCell ref="H91:H92"/>
    <mergeCell ref="A100:A109"/>
    <mergeCell ref="B100:C100"/>
    <mergeCell ref="D100:D107"/>
    <mergeCell ref="E100:H100"/>
    <mergeCell ref="F108:F109"/>
    <mergeCell ref="G108:G109"/>
    <mergeCell ref="H108:H109"/>
    <mergeCell ref="I100:I107"/>
    <mergeCell ref="J100:Q100"/>
    <mergeCell ref="R100:R103"/>
    <mergeCell ref="S100:S103"/>
    <mergeCell ref="B101:C101"/>
    <mergeCell ref="E101:E102"/>
    <mergeCell ref="F101:F102"/>
    <mergeCell ref="G101:G102"/>
    <mergeCell ref="H101:H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B102:C102"/>
    <mergeCell ref="B103:C103"/>
    <mergeCell ref="B104:C104"/>
    <mergeCell ref="B105:C105"/>
    <mergeCell ref="S105:S109"/>
    <mergeCell ref="B106:C106"/>
    <mergeCell ref="B107:C107"/>
    <mergeCell ref="B108:C109"/>
    <mergeCell ref="E108:E109"/>
    <mergeCell ref="A117:A126"/>
    <mergeCell ref="B117:C117"/>
    <mergeCell ref="D117:D124"/>
    <mergeCell ref="E117:H117"/>
    <mergeCell ref="I117:I124"/>
    <mergeCell ref="J117:Q117"/>
    <mergeCell ref="M118:M119"/>
    <mergeCell ref="N118:N119"/>
    <mergeCell ref="O118:O119"/>
    <mergeCell ref="P118:P119"/>
    <mergeCell ref="R117:R120"/>
    <mergeCell ref="S117:S120"/>
    <mergeCell ref="B118:C118"/>
    <mergeCell ref="E118:E119"/>
    <mergeCell ref="F118:F119"/>
    <mergeCell ref="G118:G119"/>
    <mergeCell ref="H118:H119"/>
    <mergeCell ref="J118:J119"/>
    <mergeCell ref="K118:K119"/>
    <mergeCell ref="L118:L119"/>
    <mergeCell ref="Q118:Q119"/>
    <mergeCell ref="B119:C119"/>
    <mergeCell ref="B120:C120"/>
    <mergeCell ref="B121:C121"/>
    <mergeCell ref="B122:C122"/>
    <mergeCell ref="S122:S126"/>
    <mergeCell ref="B123:C123"/>
    <mergeCell ref="B124:C124"/>
    <mergeCell ref="B125:C126"/>
    <mergeCell ref="E125:E126"/>
    <mergeCell ref="F125:F126"/>
    <mergeCell ref="G125:G126"/>
    <mergeCell ref="H125:H126"/>
    <mergeCell ref="A134:A143"/>
    <mergeCell ref="B134:C134"/>
    <mergeCell ref="D134:D141"/>
    <mergeCell ref="E134:H134"/>
    <mergeCell ref="F142:F143"/>
    <mergeCell ref="G142:G143"/>
    <mergeCell ref="H142:H143"/>
    <mergeCell ref="I134:I141"/>
    <mergeCell ref="J134:Q134"/>
    <mergeCell ref="R134:R137"/>
    <mergeCell ref="S134:S137"/>
    <mergeCell ref="B135:C135"/>
    <mergeCell ref="E135:E136"/>
    <mergeCell ref="F135:F136"/>
    <mergeCell ref="G135:G136"/>
    <mergeCell ref="H135:H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B136:C136"/>
    <mergeCell ref="B137:C137"/>
    <mergeCell ref="B138:C138"/>
    <mergeCell ref="B139:C139"/>
    <mergeCell ref="S139:S143"/>
    <mergeCell ref="B140:C140"/>
    <mergeCell ref="B141:C141"/>
    <mergeCell ref="B142:C143"/>
    <mergeCell ref="E142:E143"/>
    <mergeCell ref="A151:A160"/>
    <mergeCell ref="B151:C151"/>
    <mergeCell ref="D151:D158"/>
    <mergeCell ref="E151:H151"/>
    <mergeCell ref="I151:I158"/>
    <mergeCell ref="J151:Q151"/>
    <mergeCell ref="M152:M153"/>
    <mergeCell ref="N152:N153"/>
    <mergeCell ref="O152:O153"/>
    <mergeCell ref="P152:P153"/>
    <mergeCell ref="R151:R154"/>
    <mergeCell ref="S151:S154"/>
    <mergeCell ref="B152:C152"/>
    <mergeCell ref="E152:E153"/>
    <mergeCell ref="F152:F153"/>
    <mergeCell ref="G152:G153"/>
    <mergeCell ref="H152:H153"/>
    <mergeCell ref="J152:J153"/>
    <mergeCell ref="K152:K153"/>
    <mergeCell ref="L152:L153"/>
    <mergeCell ref="Q152:Q153"/>
    <mergeCell ref="B153:C153"/>
    <mergeCell ref="B154:C154"/>
    <mergeCell ref="B155:C155"/>
    <mergeCell ref="B156:C156"/>
    <mergeCell ref="S156:S160"/>
    <mergeCell ref="B157:C157"/>
    <mergeCell ref="B158:C158"/>
    <mergeCell ref="B159:C160"/>
    <mergeCell ref="E159:E160"/>
    <mergeCell ref="F159:F160"/>
    <mergeCell ref="G159:G160"/>
    <mergeCell ref="H159:H160"/>
    <mergeCell ref="A168:A177"/>
    <mergeCell ref="B168:C168"/>
    <mergeCell ref="D168:D175"/>
    <mergeCell ref="E168:H168"/>
    <mergeCell ref="F176:F177"/>
    <mergeCell ref="G176:G177"/>
    <mergeCell ref="H176:H177"/>
    <mergeCell ref="I168:I175"/>
    <mergeCell ref="J168:Q168"/>
    <mergeCell ref="R168:R171"/>
    <mergeCell ref="S168:S171"/>
    <mergeCell ref="B169:C169"/>
    <mergeCell ref="E169:E170"/>
    <mergeCell ref="F169:F170"/>
    <mergeCell ref="G169:G170"/>
    <mergeCell ref="H169:H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B170:C170"/>
    <mergeCell ref="B171:C171"/>
    <mergeCell ref="B172:C172"/>
    <mergeCell ref="B173:C173"/>
    <mergeCell ref="S173:S177"/>
    <mergeCell ref="B174:C174"/>
    <mergeCell ref="B175:C175"/>
    <mergeCell ref="B176:C177"/>
    <mergeCell ref="E176:E177"/>
    <mergeCell ref="A185:A194"/>
    <mergeCell ref="B185:C185"/>
    <mergeCell ref="D185:D192"/>
    <mergeCell ref="E185:H185"/>
    <mergeCell ref="I185:I192"/>
    <mergeCell ref="J185:Q185"/>
    <mergeCell ref="M186:M187"/>
    <mergeCell ref="N186:N187"/>
    <mergeCell ref="O186:O187"/>
    <mergeCell ref="P186:P187"/>
    <mergeCell ref="R185:R188"/>
    <mergeCell ref="S185:S188"/>
    <mergeCell ref="B186:C186"/>
    <mergeCell ref="E186:E187"/>
    <mergeCell ref="F186:F187"/>
    <mergeCell ref="G186:G187"/>
    <mergeCell ref="H186:H187"/>
    <mergeCell ref="J186:J187"/>
    <mergeCell ref="K186:K187"/>
    <mergeCell ref="L186:L187"/>
    <mergeCell ref="Q186:Q187"/>
    <mergeCell ref="B187:C187"/>
    <mergeCell ref="B188:C188"/>
    <mergeCell ref="B189:C189"/>
    <mergeCell ref="B190:C190"/>
    <mergeCell ref="S190:S194"/>
    <mergeCell ref="B191:C191"/>
    <mergeCell ref="B192:C192"/>
    <mergeCell ref="B193:C194"/>
    <mergeCell ref="E193:E194"/>
    <mergeCell ref="F193:F194"/>
    <mergeCell ref="G193:G194"/>
    <mergeCell ref="H193:H194"/>
    <mergeCell ref="A202:A211"/>
    <mergeCell ref="B202:C202"/>
    <mergeCell ref="D202:D209"/>
    <mergeCell ref="E202:H202"/>
    <mergeCell ref="F210:F211"/>
    <mergeCell ref="G210:G211"/>
    <mergeCell ref="H210:H211"/>
    <mergeCell ref="I202:I209"/>
    <mergeCell ref="J202:Q202"/>
    <mergeCell ref="R202:R205"/>
    <mergeCell ref="S202:S205"/>
    <mergeCell ref="B203:C203"/>
    <mergeCell ref="E203:E204"/>
    <mergeCell ref="F203:F204"/>
    <mergeCell ref="G203:G204"/>
    <mergeCell ref="H203:H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B204:C204"/>
    <mergeCell ref="B205:C205"/>
    <mergeCell ref="B206:C206"/>
    <mergeCell ref="B207:C207"/>
    <mergeCell ref="S207:S211"/>
    <mergeCell ref="B208:C208"/>
    <mergeCell ref="B209:C209"/>
    <mergeCell ref="B210:C211"/>
    <mergeCell ref="E210:E211"/>
    <mergeCell ref="A219:A228"/>
    <mergeCell ref="B219:C219"/>
    <mergeCell ref="D219:D226"/>
    <mergeCell ref="E219:H219"/>
    <mergeCell ref="I219:I226"/>
    <mergeCell ref="J219:Q219"/>
    <mergeCell ref="M220:M221"/>
    <mergeCell ref="N220:N221"/>
    <mergeCell ref="O220:O221"/>
    <mergeCell ref="P220:P221"/>
    <mergeCell ref="R219:R222"/>
    <mergeCell ref="S219:S222"/>
    <mergeCell ref="B220:C220"/>
    <mergeCell ref="E220:E221"/>
    <mergeCell ref="F220:F221"/>
    <mergeCell ref="G220:G221"/>
    <mergeCell ref="H220:H221"/>
    <mergeCell ref="J220:J221"/>
    <mergeCell ref="K220:K221"/>
    <mergeCell ref="L220:L221"/>
    <mergeCell ref="Q220:Q221"/>
    <mergeCell ref="B221:C221"/>
    <mergeCell ref="B222:C222"/>
    <mergeCell ref="B223:C223"/>
    <mergeCell ref="B224:C224"/>
    <mergeCell ref="S224:S228"/>
    <mergeCell ref="B225:C225"/>
    <mergeCell ref="B226:C226"/>
    <mergeCell ref="B227:C228"/>
    <mergeCell ref="E227:E228"/>
    <mergeCell ref="F227:F228"/>
    <mergeCell ref="G227:G228"/>
    <mergeCell ref="H227:H228"/>
    <mergeCell ref="A236:A245"/>
    <mergeCell ref="B236:C236"/>
    <mergeCell ref="D236:D243"/>
    <mergeCell ref="E236:H236"/>
    <mergeCell ref="F244:F245"/>
    <mergeCell ref="G244:G245"/>
    <mergeCell ref="H244:H245"/>
    <mergeCell ref="I236:I243"/>
    <mergeCell ref="J236:Q236"/>
    <mergeCell ref="R236:R239"/>
    <mergeCell ref="S236:S239"/>
    <mergeCell ref="B237:C237"/>
    <mergeCell ref="E237:E238"/>
    <mergeCell ref="F237:F238"/>
    <mergeCell ref="G237:G238"/>
    <mergeCell ref="H237:H238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B238:C238"/>
    <mergeCell ref="B239:C239"/>
    <mergeCell ref="B240:C240"/>
    <mergeCell ref="B241:C241"/>
    <mergeCell ref="S241:S245"/>
    <mergeCell ref="B242:C242"/>
    <mergeCell ref="B243:C243"/>
    <mergeCell ref="B244:C245"/>
    <mergeCell ref="E244:E245"/>
    <mergeCell ref="B255:C255"/>
    <mergeCell ref="B256:C256"/>
    <mergeCell ref="B257:C257"/>
    <mergeCell ref="B258:C258"/>
    <mergeCell ref="B259:C259"/>
    <mergeCell ref="B253:C253"/>
    <mergeCell ref="A270:A279"/>
    <mergeCell ref="B270:C270"/>
    <mergeCell ref="D270:D277"/>
    <mergeCell ref="E270:H270"/>
    <mergeCell ref="F278:F279"/>
    <mergeCell ref="G278:G279"/>
    <mergeCell ref="H278:H279"/>
    <mergeCell ref="I270:I277"/>
    <mergeCell ref="J270:Q270"/>
    <mergeCell ref="R270:R273"/>
    <mergeCell ref="S270:S273"/>
    <mergeCell ref="B271:C271"/>
    <mergeCell ref="E271:E272"/>
    <mergeCell ref="F271:F272"/>
    <mergeCell ref="G271:G272"/>
    <mergeCell ref="H271:H272"/>
    <mergeCell ref="J271:J272"/>
    <mergeCell ref="K271:K272"/>
    <mergeCell ref="L271:L272"/>
    <mergeCell ref="M271:M272"/>
    <mergeCell ref="N271:N272"/>
    <mergeCell ref="O271:O272"/>
    <mergeCell ref="P271:P272"/>
    <mergeCell ref="Q271:Q272"/>
    <mergeCell ref="B272:C272"/>
    <mergeCell ref="B273:C273"/>
    <mergeCell ref="B274:C274"/>
    <mergeCell ref="B275:C275"/>
    <mergeCell ref="S275:S279"/>
    <mergeCell ref="B276:C276"/>
    <mergeCell ref="B277:C277"/>
    <mergeCell ref="B278:C279"/>
    <mergeCell ref="E278:E279"/>
    <mergeCell ref="A253:A262"/>
    <mergeCell ref="D253:D260"/>
    <mergeCell ref="E253:H253"/>
    <mergeCell ref="I253:I260"/>
    <mergeCell ref="J253:Q253"/>
    <mergeCell ref="R253:R256"/>
    <mergeCell ref="O254:O255"/>
    <mergeCell ref="P254:P255"/>
    <mergeCell ref="Q254:Q255"/>
    <mergeCell ref="B254:C254"/>
    <mergeCell ref="S253:S256"/>
    <mergeCell ref="E254:E255"/>
    <mergeCell ref="F254:F255"/>
    <mergeCell ref="G254:G255"/>
    <mergeCell ref="H254:H255"/>
    <mergeCell ref="J254:J255"/>
    <mergeCell ref="K254:K255"/>
    <mergeCell ref="L254:L255"/>
    <mergeCell ref="M254:M255"/>
    <mergeCell ref="N254:N255"/>
    <mergeCell ref="S258:S262"/>
    <mergeCell ref="B260:C260"/>
    <mergeCell ref="B261:C262"/>
    <mergeCell ref="E261:E262"/>
    <mergeCell ref="F261:F262"/>
    <mergeCell ref="G261:G262"/>
    <mergeCell ref="H261:H262"/>
    <mergeCell ref="A287:A296"/>
    <mergeCell ref="B287:C287"/>
    <mergeCell ref="D287:D294"/>
    <mergeCell ref="E287:H287"/>
    <mergeCell ref="I287:I294"/>
    <mergeCell ref="J287:Q287"/>
    <mergeCell ref="M288:M289"/>
    <mergeCell ref="N288:N289"/>
    <mergeCell ref="O288:O289"/>
    <mergeCell ref="P288:P289"/>
    <mergeCell ref="R287:R290"/>
    <mergeCell ref="S287:S290"/>
    <mergeCell ref="B288:C288"/>
    <mergeCell ref="E288:E289"/>
    <mergeCell ref="F288:F289"/>
    <mergeCell ref="G288:G289"/>
    <mergeCell ref="H288:H289"/>
    <mergeCell ref="J288:J289"/>
    <mergeCell ref="K288:K289"/>
    <mergeCell ref="L288:L289"/>
    <mergeCell ref="Q288:Q289"/>
    <mergeCell ref="B289:C289"/>
    <mergeCell ref="B290:C290"/>
    <mergeCell ref="B291:C291"/>
    <mergeCell ref="B292:C292"/>
    <mergeCell ref="S292:S296"/>
    <mergeCell ref="B293:C293"/>
    <mergeCell ref="B294:C294"/>
    <mergeCell ref="B295:C296"/>
    <mergeCell ref="E295:E296"/>
    <mergeCell ref="F295:F296"/>
    <mergeCell ref="G295:G296"/>
    <mergeCell ref="H295:H296"/>
    <mergeCell ref="A304:A313"/>
    <mergeCell ref="B304:C304"/>
    <mergeCell ref="D304:D311"/>
    <mergeCell ref="E304:H304"/>
    <mergeCell ref="F312:F313"/>
    <mergeCell ref="G312:G313"/>
    <mergeCell ref="H312:H313"/>
    <mergeCell ref="I304:I311"/>
    <mergeCell ref="J304:Q304"/>
    <mergeCell ref="R304:R307"/>
    <mergeCell ref="S304:S307"/>
    <mergeCell ref="B305:C305"/>
    <mergeCell ref="E305:E306"/>
    <mergeCell ref="F305:F306"/>
    <mergeCell ref="G305:G306"/>
    <mergeCell ref="H305:H306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B306:C306"/>
    <mergeCell ref="B307:C307"/>
    <mergeCell ref="B308:C308"/>
    <mergeCell ref="B309:C309"/>
    <mergeCell ref="S309:S313"/>
    <mergeCell ref="B310:C310"/>
    <mergeCell ref="B311:C311"/>
    <mergeCell ref="B312:C313"/>
    <mergeCell ref="E312:E313"/>
    <mergeCell ref="A321:A330"/>
    <mergeCell ref="B321:C321"/>
    <mergeCell ref="D321:D328"/>
    <mergeCell ref="E321:H321"/>
    <mergeCell ref="I321:I328"/>
    <mergeCell ref="J321:Q321"/>
    <mergeCell ref="M322:M323"/>
    <mergeCell ref="N322:N323"/>
    <mergeCell ref="O322:O323"/>
    <mergeCell ref="P322:P323"/>
    <mergeCell ref="R321:R324"/>
    <mergeCell ref="S321:S324"/>
    <mergeCell ref="B322:C322"/>
    <mergeCell ref="E322:E323"/>
    <mergeCell ref="F322:F323"/>
    <mergeCell ref="G322:G323"/>
    <mergeCell ref="H322:H323"/>
    <mergeCell ref="J322:J323"/>
    <mergeCell ref="K322:K323"/>
    <mergeCell ref="L322:L323"/>
    <mergeCell ref="Q322:Q323"/>
    <mergeCell ref="B323:C323"/>
    <mergeCell ref="B324:C324"/>
    <mergeCell ref="B325:C325"/>
    <mergeCell ref="B326:C326"/>
    <mergeCell ref="S326:S330"/>
    <mergeCell ref="B327:C327"/>
    <mergeCell ref="B328:C328"/>
    <mergeCell ref="B329:C330"/>
    <mergeCell ref="E329:E330"/>
    <mergeCell ref="F329:F330"/>
    <mergeCell ref="G329:G330"/>
    <mergeCell ref="H329:H330"/>
    <mergeCell ref="A338:A347"/>
    <mergeCell ref="B338:C338"/>
    <mergeCell ref="D338:D345"/>
    <mergeCell ref="E338:H338"/>
    <mergeCell ref="F346:F347"/>
    <mergeCell ref="G346:G347"/>
    <mergeCell ref="H346:H347"/>
    <mergeCell ref="I338:I345"/>
    <mergeCell ref="J338:Q338"/>
    <mergeCell ref="R338:R341"/>
    <mergeCell ref="S338:S341"/>
    <mergeCell ref="B339:C339"/>
    <mergeCell ref="E339:E340"/>
    <mergeCell ref="F339:F340"/>
    <mergeCell ref="G339:G340"/>
    <mergeCell ref="H339:H340"/>
    <mergeCell ref="J339:J340"/>
    <mergeCell ref="K339:K340"/>
    <mergeCell ref="L339:L340"/>
    <mergeCell ref="M339:M340"/>
    <mergeCell ref="N339:N340"/>
    <mergeCell ref="O339:O340"/>
    <mergeCell ref="P339:P340"/>
    <mergeCell ref="Q339:Q340"/>
    <mergeCell ref="B340:C340"/>
    <mergeCell ref="B341:C341"/>
    <mergeCell ref="B342:C342"/>
    <mergeCell ref="B343:C343"/>
    <mergeCell ref="S343:S347"/>
    <mergeCell ref="B344:C344"/>
    <mergeCell ref="B345:C345"/>
    <mergeCell ref="B346:C347"/>
    <mergeCell ref="E346:E347"/>
    <mergeCell ref="A355:A364"/>
    <mergeCell ref="B355:C355"/>
    <mergeCell ref="D355:D362"/>
    <mergeCell ref="E355:H355"/>
    <mergeCell ref="I355:I362"/>
    <mergeCell ref="J355:Q355"/>
    <mergeCell ref="M356:M357"/>
    <mergeCell ref="N356:N357"/>
    <mergeCell ref="O356:O357"/>
    <mergeCell ref="P356:P357"/>
    <mergeCell ref="R355:R358"/>
    <mergeCell ref="S355:S358"/>
    <mergeCell ref="B356:C356"/>
    <mergeCell ref="E356:E357"/>
    <mergeCell ref="F356:F357"/>
    <mergeCell ref="G356:G357"/>
    <mergeCell ref="H356:H357"/>
    <mergeCell ref="J356:J357"/>
    <mergeCell ref="K356:K357"/>
    <mergeCell ref="L356:L357"/>
    <mergeCell ref="Q356:Q357"/>
    <mergeCell ref="B357:C357"/>
    <mergeCell ref="B358:C358"/>
    <mergeCell ref="B359:C359"/>
    <mergeCell ref="B360:C360"/>
    <mergeCell ref="S360:S364"/>
    <mergeCell ref="B361:C361"/>
    <mergeCell ref="B362:C362"/>
    <mergeCell ref="B363:C364"/>
    <mergeCell ref="E363:E364"/>
    <mergeCell ref="F363:F364"/>
    <mergeCell ref="G363:G364"/>
    <mergeCell ref="H363:H364"/>
    <mergeCell ref="A372:A381"/>
    <mergeCell ref="B372:C372"/>
    <mergeCell ref="D372:D379"/>
    <mergeCell ref="E372:H372"/>
    <mergeCell ref="F380:F381"/>
    <mergeCell ref="G380:G381"/>
    <mergeCell ref="H380:H381"/>
    <mergeCell ref="I372:I379"/>
    <mergeCell ref="J372:Q372"/>
    <mergeCell ref="R372:R375"/>
    <mergeCell ref="S372:S375"/>
    <mergeCell ref="B373:C373"/>
    <mergeCell ref="E373:E374"/>
    <mergeCell ref="F373:F374"/>
    <mergeCell ref="G373:G374"/>
    <mergeCell ref="H373:H374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B374:C374"/>
    <mergeCell ref="B375:C375"/>
    <mergeCell ref="B376:C376"/>
    <mergeCell ref="B377:C377"/>
    <mergeCell ref="S377:S381"/>
    <mergeCell ref="B378:C378"/>
    <mergeCell ref="B379:C379"/>
    <mergeCell ref="B380:C381"/>
    <mergeCell ref="E380:E381"/>
    <mergeCell ref="A389:A398"/>
    <mergeCell ref="B389:C389"/>
    <mergeCell ref="D389:D396"/>
    <mergeCell ref="E389:H389"/>
    <mergeCell ref="I389:I396"/>
    <mergeCell ref="J389:Q389"/>
    <mergeCell ref="M390:M391"/>
    <mergeCell ref="N390:N391"/>
    <mergeCell ref="O390:O391"/>
    <mergeCell ref="P390:P391"/>
    <mergeCell ref="R389:R392"/>
    <mergeCell ref="S389:S392"/>
    <mergeCell ref="B390:C390"/>
    <mergeCell ref="E390:E391"/>
    <mergeCell ref="F390:F391"/>
    <mergeCell ref="G390:G391"/>
    <mergeCell ref="H390:H391"/>
    <mergeCell ref="J390:J391"/>
    <mergeCell ref="K390:K391"/>
    <mergeCell ref="L390:L391"/>
    <mergeCell ref="Q390:Q391"/>
    <mergeCell ref="B391:C391"/>
    <mergeCell ref="B392:C392"/>
    <mergeCell ref="B393:C393"/>
    <mergeCell ref="B394:C394"/>
    <mergeCell ref="S394:S398"/>
    <mergeCell ref="B395:C395"/>
    <mergeCell ref="B396:C396"/>
    <mergeCell ref="B397:C398"/>
    <mergeCell ref="E397:E398"/>
    <mergeCell ref="F397:F398"/>
    <mergeCell ref="G397:G398"/>
    <mergeCell ref="H397:H398"/>
    <mergeCell ref="A406:A415"/>
    <mergeCell ref="B406:C406"/>
    <mergeCell ref="D406:D413"/>
    <mergeCell ref="E406:H406"/>
    <mergeCell ref="F414:F415"/>
    <mergeCell ref="G414:G415"/>
    <mergeCell ref="H414:H415"/>
    <mergeCell ref="I406:I413"/>
    <mergeCell ref="J406:Q406"/>
    <mergeCell ref="R406:R409"/>
    <mergeCell ref="S406:S409"/>
    <mergeCell ref="B407:C407"/>
    <mergeCell ref="E407:E408"/>
    <mergeCell ref="F407:F408"/>
    <mergeCell ref="G407:G408"/>
    <mergeCell ref="H407:H408"/>
    <mergeCell ref="J407:J408"/>
    <mergeCell ref="K407:K408"/>
    <mergeCell ref="L407:L408"/>
    <mergeCell ref="M407:M408"/>
    <mergeCell ref="N407:N408"/>
    <mergeCell ref="O407:O408"/>
    <mergeCell ref="P407:P408"/>
    <mergeCell ref="Q407:Q408"/>
    <mergeCell ref="B408:C408"/>
    <mergeCell ref="B409:C409"/>
    <mergeCell ref="B410:C410"/>
    <mergeCell ref="B411:C411"/>
    <mergeCell ref="S411:S415"/>
    <mergeCell ref="B412:C412"/>
    <mergeCell ref="B413:C413"/>
    <mergeCell ref="B414:C415"/>
    <mergeCell ref="E414:E415"/>
    <mergeCell ref="A423:A432"/>
    <mergeCell ref="B423:C423"/>
    <mergeCell ref="D423:D430"/>
    <mergeCell ref="E423:H423"/>
    <mergeCell ref="I423:I430"/>
    <mergeCell ref="J423:Q423"/>
    <mergeCell ref="M424:M425"/>
    <mergeCell ref="N424:N425"/>
    <mergeCell ref="O424:O425"/>
    <mergeCell ref="P424:P425"/>
    <mergeCell ref="R423:R426"/>
    <mergeCell ref="S423:S426"/>
    <mergeCell ref="B424:C424"/>
    <mergeCell ref="E424:E425"/>
    <mergeCell ref="F424:F425"/>
    <mergeCell ref="G424:G425"/>
    <mergeCell ref="H424:H425"/>
    <mergeCell ref="J424:J425"/>
    <mergeCell ref="K424:K425"/>
    <mergeCell ref="L424:L425"/>
    <mergeCell ref="Q424:Q425"/>
    <mergeCell ref="B425:C425"/>
    <mergeCell ref="B426:C426"/>
    <mergeCell ref="B427:C427"/>
    <mergeCell ref="B428:C428"/>
    <mergeCell ref="S428:S432"/>
    <mergeCell ref="B429:C429"/>
    <mergeCell ref="B430:C430"/>
    <mergeCell ref="B431:C432"/>
    <mergeCell ref="E431:E432"/>
    <mergeCell ref="F431:F432"/>
    <mergeCell ref="G431:G432"/>
    <mergeCell ref="H431:H432"/>
    <mergeCell ref="A440:A449"/>
    <mergeCell ref="B440:C440"/>
    <mergeCell ref="D440:D447"/>
    <mergeCell ref="E440:H440"/>
    <mergeCell ref="F448:F449"/>
    <mergeCell ref="G448:G449"/>
    <mergeCell ref="H448:H449"/>
    <mergeCell ref="I440:I447"/>
    <mergeCell ref="J440:Q440"/>
    <mergeCell ref="R440:R443"/>
    <mergeCell ref="S440:S443"/>
    <mergeCell ref="B441:C441"/>
    <mergeCell ref="E441:E442"/>
    <mergeCell ref="F441:F442"/>
    <mergeCell ref="G441:G442"/>
    <mergeCell ref="H441:H442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B442:C442"/>
    <mergeCell ref="B443:C443"/>
    <mergeCell ref="B444:C444"/>
    <mergeCell ref="B445:C445"/>
    <mergeCell ref="S445:S449"/>
    <mergeCell ref="B446:C446"/>
    <mergeCell ref="B447:C447"/>
    <mergeCell ref="B448:C449"/>
    <mergeCell ref="E448:E449"/>
    <mergeCell ref="A457:A466"/>
    <mergeCell ref="B457:C457"/>
    <mergeCell ref="D457:D464"/>
    <mergeCell ref="E457:H457"/>
    <mergeCell ref="I457:I464"/>
    <mergeCell ref="J457:Q457"/>
    <mergeCell ref="M458:M459"/>
    <mergeCell ref="N458:N459"/>
    <mergeCell ref="O458:O459"/>
    <mergeCell ref="P458:P459"/>
    <mergeCell ref="R457:R460"/>
    <mergeCell ref="S457:S460"/>
    <mergeCell ref="B458:C458"/>
    <mergeCell ref="E458:E459"/>
    <mergeCell ref="F458:F459"/>
    <mergeCell ref="G458:G459"/>
    <mergeCell ref="H458:H459"/>
    <mergeCell ref="J458:J459"/>
    <mergeCell ref="K458:K459"/>
    <mergeCell ref="L458:L459"/>
    <mergeCell ref="Q458:Q459"/>
    <mergeCell ref="B459:C459"/>
    <mergeCell ref="B460:C460"/>
    <mergeCell ref="B461:C461"/>
    <mergeCell ref="B462:C462"/>
    <mergeCell ref="S462:S466"/>
    <mergeCell ref="B463:C463"/>
    <mergeCell ref="B464:C464"/>
    <mergeCell ref="B465:C466"/>
    <mergeCell ref="E465:E466"/>
    <mergeCell ref="F465:F466"/>
    <mergeCell ref="G465:G466"/>
    <mergeCell ref="H465:H466"/>
    <mergeCell ref="A474:A483"/>
    <mergeCell ref="B474:C474"/>
    <mergeCell ref="D474:D481"/>
    <mergeCell ref="E474:H474"/>
    <mergeCell ref="F482:F483"/>
    <mergeCell ref="G482:G483"/>
    <mergeCell ref="H482:H483"/>
    <mergeCell ref="I474:I481"/>
    <mergeCell ref="J474:Q474"/>
    <mergeCell ref="R474:R477"/>
    <mergeCell ref="S474:S477"/>
    <mergeCell ref="B475:C475"/>
    <mergeCell ref="E475:E476"/>
    <mergeCell ref="F475:F476"/>
    <mergeCell ref="G475:G476"/>
    <mergeCell ref="H475:H476"/>
    <mergeCell ref="J475:J476"/>
    <mergeCell ref="K475:K476"/>
    <mergeCell ref="L475:L476"/>
    <mergeCell ref="M475:M476"/>
    <mergeCell ref="N475:N476"/>
    <mergeCell ref="O475:O476"/>
    <mergeCell ref="P475:P476"/>
    <mergeCell ref="Q475:Q476"/>
    <mergeCell ref="B476:C476"/>
    <mergeCell ref="B477:C477"/>
    <mergeCell ref="B478:C478"/>
    <mergeCell ref="B479:C479"/>
    <mergeCell ref="S479:S483"/>
    <mergeCell ref="B480:C480"/>
    <mergeCell ref="B481:C481"/>
    <mergeCell ref="B482:C483"/>
    <mergeCell ref="E482:E483"/>
    <mergeCell ref="A491:A500"/>
    <mergeCell ref="B491:C491"/>
    <mergeCell ref="D491:D498"/>
    <mergeCell ref="E491:H491"/>
    <mergeCell ref="I491:I498"/>
    <mergeCell ref="J491:Q491"/>
    <mergeCell ref="M492:M493"/>
    <mergeCell ref="N492:N493"/>
    <mergeCell ref="O492:O493"/>
    <mergeCell ref="P492:P493"/>
    <mergeCell ref="R491:R494"/>
    <mergeCell ref="S491:S494"/>
    <mergeCell ref="B492:C492"/>
    <mergeCell ref="E492:E493"/>
    <mergeCell ref="F492:F493"/>
    <mergeCell ref="G492:G493"/>
    <mergeCell ref="H492:H493"/>
    <mergeCell ref="J492:J493"/>
    <mergeCell ref="K492:K493"/>
    <mergeCell ref="L492:L493"/>
    <mergeCell ref="Q492:Q493"/>
    <mergeCell ref="B493:C493"/>
    <mergeCell ref="B494:C494"/>
    <mergeCell ref="B495:C495"/>
    <mergeCell ref="B496:C496"/>
    <mergeCell ref="S496:S500"/>
    <mergeCell ref="B497:C497"/>
    <mergeCell ref="B498:C498"/>
    <mergeCell ref="B499:C500"/>
    <mergeCell ref="E499:E500"/>
    <mergeCell ref="F499:F500"/>
    <mergeCell ref="G499:G500"/>
    <mergeCell ref="H499:H500"/>
    <mergeCell ref="A508:A517"/>
    <mergeCell ref="B508:C508"/>
    <mergeCell ref="D508:D515"/>
    <mergeCell ref="E508:H508"/>
    <mergeCell ref="F516:F517"/>
    <mergeCell ref="G516:G517"/>
    <mergeCell ref="H516:H517"/>
    <mergeCell ref="I508:I515"/>
    <mergeCell ref="J508:Q508"/>
    <mergeCell ref="R508:R511"/>
    <mergeCell ref="S508:S511"/>
    <mergeCell ref="B509:C509"/>
    <mergeCell ref="E509:E510"/>
    <mergeCell ref="F509:F510"/>
    <mergeCell ref="G509:G510"/>
    <mergeCell ref="H509:H510"/>
    <mergeCell ref="J509:J510"/>
    <mergeCell ref="K509:K510"/>
    <mergeCell ref="L509:L510"/>
    <mergeCell ref="M509:M510"/>
    <mergeCell ref="N509:N510"/>
    <mergeCell ref="O509:O510"/>
    <mergeCell ref="P509:P510"/>
    <mergeCell ref="Q509:Q510"/>
    <mergeCell ref="B510:C510"/>
    <mergeCell ref="B511:C511"/>
    <mergeCell ref="B512:C512"/>
    <mergeCell ref="B513:C513"/>
    <mergeCell ref="S513:S517"/>
    <mergeCell ref="B514:C514"/>
    <mergeCell ref="B515:C515"/>
    <mergeCell ref="B516:C517"/>
    <mergeCell ref="E516:E517"/>
    <mergeCell ref="A525:A534"/>
    <mergeCell ref="B525:C525"/>
    <mergeCell ref="D525:D532"/>
    <mergeCell ref="E525:H525"/>
    <mergeCell ref="I525:I532"/>
    <mergeCell ref="J525:Q525"/>
    <mergeCell ref="M526:M527"/>
    <mergeCell ref="N526:N527"/>
    <mergeCell ref="O526:O527"/>
    <mergeCell ref="P526:P527"/>
    <mergeCell ref="R525:R528"/>
    <mergeCell ref="S525:S528"/>
    <mergeCell ref="B526:C526"/>
    <mergeCell ref="E526:E527"/>
    <mergeCell ref="F526:F527"/>
    <mergeCell ref="G526:G527"/>
    <mergeCell ref="H526:H527"/>
    <mergeCell ref="J526:J527"/>
    <mergeCell ref="K526:K527"/>
    <mergeCell ref="L526:L527"/>
    <mergeCell ref="Q526:Q527"/>
    <mergeCell ref="B527:C527"/>
    <mergeCell ref="B528:C528"/>
    <mergeCell ref="B529:C529"/>
    <mergeCell ref="B530:C530"/>
    <mergeCell ref="S530:S534"/>
    <mergeCell ref="B531:C531"/>
    <mergeCell ref="B532:C532"/>
    <mergeCell ref="B533:C534"/>
    <mergeCell ref="E533:E534"/>
    <mergeCell ref="F533:F534"/>
    <mergeCell ref="G533:G534"/>
    <mergeCell ref="H533:H534"/>
    <mergeCell ref="A542:A551"/>
    <mergeCell ref="B542:C542"/>
    <mergeCell ref="D542:D549"/>
    <mergeCell ref="E542:H542"/>
    <mergeCell ref="F550:F551"/>
    <mergeCell ref="G550:G551"/>
    <mergeCell ref="H550:H551"/>
    <mergeCell ref="I542:I549"/>
    <mergeCell ref="J542:Q542"/>
    <mergeCell ref="R542:R545"/>
    <mergeCell ref="S542:S545"/>
    <mergeCell ref="B543:C543"/>
    <mergeCell ref="E543:E544"/>
    <mergeCell ref="F543:F544"/>
    <mergeCell ref="G543:G544"/>
    <mergeCell ref="H543:H544"/>
    <mergeCell ref="J543:J544"/>
    <mergeCell ref="K543:K544"/>
    <mergeCell ref="L543:L544"/>
    <mergeCell ref="M543:M544"/>
    <mergeCell ref="N543:N544"/>
    <mergeCell ref="O543:O544"/>
    <mergeCell ref="P543:P544"/>
    <mergeCell ref="Q543:Q544"/>
    <mergeCell ref="B544:C544"/>
    <mergeCell ref="B545:C545"/>
    <mergeCell ref="B546:C546"/>
    <mergeCell ref="B547:C547"/>
    <mergeCell ref="S547:S551"/>
    <mergeCell ref="B548:C548"/>
    <mergeCell ref="B549:C549"/>
    <mergeCell ref="B550:C551"/>
    <mergeCell ref="E550:E551"/>
    <mergeCell ref="A559:A568"/>
    <mergeCell ref="B559:C559"/>
    <mergeCell ref="D559:D566"/>
    <mergeCell ref="E559:H559"/>
    <mergeCell ref="I559:I566"/>
    <mergeCell ref="J559:Q559"/>
    <mergeCell ref="M560:M561"/>
    <mergeCell ref="N560:N561"/>
    <mergeCell ref="O560:O561"/>
    <mergeCell ref="P560:P561"/>
    <mergeCell ref="R559:R562"/>
    <mergeCell ref="S559:S562"/>
    <mergeCell ref="B560:C560"/>
    <mergeCell ref="E560:E561"/>
    <mergeCell ref="F560:F561"/>
    <mergeCell ref="G560:G561"/>
    <mergeCell ref="H560:H561"/>
    <mergeCell ref="J560:J561"/>
    <mergeCell ref="K560:K561"/>
    <mergeCell ref="L560:L561"/>
    <mergeCell ref="Q560:Q561"/>
    <mergeCell ref="B561:C561"/>
    <mergeCell ref="B562:C562"/>
    <mergeCell ref="B563:C563"/>
    <mergeCell ref="B564:C564"/>
    <mergeCell ref="S564:S568"/>
    <mergeCell ref="B565:C565"/>
    <mergeCell ref="B566:C566"/>
    <mergeCell ref="B567:C568"/>
    <mergeCell ref="E567:E568"/>
    <mergeCell ref="F567:F568"/>
    <mergeCell ref="G567:G568"/>
    <mergeCell ref="H567:H568"/>
    <mergeCell ref="A576:A585"/>
    <mergeCell ref="B576:C576"/>
    <mergeCell ref="D576:D583"/>
    <mergeCell ref="E576:H576"/>
    <mergeCell ref="F584:F585"/>
    <mergeCell ref="G584:G585"/>
    <mergeCell ref="H584:H585"/>
    <mergeCell ref="J576:Q576"/>
    <mergeCell ref="R576:R579"/>
    <mergeCell ref="S576:S579"/>
    <mergeCell ref="B577:C577"/>
    <mergeCell ref="E577:E578"/>
    <mergeCell ref="F577:F578"/>
    <mergeCell ref="G577:G578"/>
    <mergeCell ref="H577:H578"/>
    <mergeCell ref="J577:J578"/>
    <mergeCell ref="S581:S585"/>
    <mergeCell ref="B582:C582"/>
    <mergeCell ref="B583:C583"/>
    <mergeCell ref="B584:C585"/>
    <mergeCell ref="E584:E585"/>
    <mergeCell ref="K577:K578"/>
    <mergeCell ref="L577:L578"/>
    <mergeCell ref="M577:M578"/>
    <mergeCell ref="N577:N578"/>
    <mergeCell ref="O577:O578"/>
    <mergeCell ref="N594:N595"/>
    <mergeCell ref="O594:O595"/>
    <mergeCell ref="P594:P595"/>
    <mergeCell ref="Q577:Q578"/>
    <mergeCell ref="B578:C578"/>
    <mergeCell ref="B579:C579"/>
    <mergeCell ref="B580:C580"/>
    <mergeCell ref="B581:C581"/>
    <mergeCell ref="P577:P578"/>
    <mergeCell ref="I576:I583"/>
    <mergeCell ref="J594:J595"/>
    <mergeCell ref="K594:K595"/>
    <mergeCell ref="L594:L595"/>
    <mergeCell ref="A593:A602"/>
    <mergeCell ref="B593:C593"/>
    <mergeCell ref="D593:D600"/>
    <mergeCell ref="E593:H593"/>
    <mergeCell ref="I593:I600"/>
    <mergeCell ref="J593:Q593"/>
    <mergeCell ref="M594:M595"/>
    <mergeCell ref="S598:S602"/>
    <mergeCell ref="B599:C599"/>
    <mergeCell ref="B600:C600"/>
    <mergeCell ref="B601:C602"/>
    <mergeCell ref="E601:E602"/>
    <mergeCell ref="R593:R596"/>
    <mergeCell ref="S593:S596"/>
    <mergeCell ref="B594:C594"/>
    <mergeCell ref="E594:E595"/>
    <mergeCell ref="F594:F595"/>
    <mergeCell ref="F601:F602"/>
    <mergeCell ref="G601:G602"/>
    <mergeCell ref="H601:H602"/>
    <mergeCell ref="Q594:Q595"/>
    <mergeCell ref="B595:C595"/>
    <mergeCell ref="B596:C596"/>
    <mergeCell ref="B597:C597"/>
    <mergeCell ref="B598:C598"/>
    <mergeCell ref="G594:G595"/>
    <mergeCell ref="H594:H595"/>
  </mergeCells>
  <conditionalFormatting sqref="E19:H24">
    <cfRule type="cellIs" priority="222" dxfId="490" operator="greaterThanOrEqual" stopIfTrue="1">
      <formula>4.5</formula>
    </cfRule>
  </conditionalFormatting>
  <conditionalFormatting sqref="J20:R23">
    <cfRule type="cellIs" priority="221" dxfId="490" operator="greaterThanOrEqual" stopIfTrue="1">
      <formula>4.5</formula>
    </cfRule>
  </conditionalFormatting>
  <conditionalFormatting sqref="J19:R19">
    <cfRule type="cellIs" priority="190" dxfId="490" operator="greaterThanOrEqual" stopIfTrue="1">
      <formula>4.5</formula>
    </cfRule>
  </conditionalFormatting>
  <conditionalFormatting sqref="S19">
    <cfRule type="containsText" priority="186" dxfId="281" operator="containsText" stopIfTrue="1" text="Bestanden">
      <formula>NOT(ISERROR(SEARCH("Bestanden",S19)))</formula>
    </cfRule>
    <cfRule type="cellIs" priority="187" dxfId="0" operator="equal" stopIfTrue="1">
      <formula>"Nicht bestanden"</formula>
    </cfRule>
  </conditionalFormatting>
  <conditionalFormatting sqref="E36:H41">
    <cfRule type="cellIs" priority="170" dxfId="490" operator="greaterThanOrEqual" stopIfTrue="1">
      <formula>4.5</formula>
    </cfRule>
  </conditionalFormatting>
  <conditionalFormatting sqref="J37:R40">
    <cfRule type="cellIs" priority="169" dxfId="490" operator="greaterThanOrEqual" stopIfTrue="1">
      <formula>4.5</formula>
    </cfRule>
  </conditionalFormatting>
  <conditionalFormatting sqref="J36:R36">
    <cfRule type="cellIs" priority="168" dxfId="490" operator="greaterThanOrEqual" stopIfTrue="1">
      <formula>4.5</formula>
    </cfRule>
  </conditionalFormatting>
  <conditionalFormatting sqref="S36">
    <cfRule type="containsText" priority="166" dxfId="281" operator="containsText" stopIfTrue="1" text="Bestanden">
      <formula>NOT(ISERROR(SEARCH("Bestanden",S36)))</formula>
    </cfRule>
    <cfRule type="cellIs" priority="167" dxfId="0" operator="equal" stopIfTrue="1">
      <formula>"Nicht bestanden"</formula>
    </cfRule>
  </conditionalFormatting>
  <conditionalFormatting sqref="E53:H58">
    <cfRule type="cellIs" priority="165" dxfId="490" operator="greaterThanOrEqual" stopIfTrue="1">
      <formula>4.5</formula>
    </cfRule>
  </conditionalFormatting>
  <conditionalFormatting sqref="J54:R57">
    <cfRule type="cellIs" priority="164" dxfId="490" operator="greaterThanOrEqual" stopIfTrue="1">
      <formula>4.5</formula>
    </cfRule>
  </conditionalFormatting>
  <conditionalFormatting sqref="J53:R53">
    <cfRule type="cellIs" priority="163" dxfId="490" operator="greaterThanOrEqual" stopIfTrue="1">
      <formula>4.5</formula>
    </cfRule>
  </conditionalFormatting>
  <conditionalFormatting sqref="S53">
    <cfRule type="containsText" priority="161" dxfId="281" operator="containsText" stopIfTrue="1" text="Bestanden">
      <formula>NOT(ISERROR(SEARCH("Bestanden",S53)))</formula>
    </cfRule>
    <cfRule type="cellIs" priority="162" dxfId="0" operator="equal" stopIfTrue="1">
      <formula>"Nicht bestanden"</formula>
    </cfRule>
  </conditionalFormatting>
  <conditionalFormatting sqref="E70:H75">
    <cfRule type="cellIs" priority="160" dxfId="490" operator="greaterThanOrEqual" stopIfTrue="1">
      <formula>4.5</formula>
    </cfRule>
  </conditionalFormatting>
  <conditionalFormatting sqref="J71:R74">
    <cfRule type="cellIs" priority="159" dxfId="490" operator="greaterThanOrEqual" stopIfTrue="1">
      <formula>4.5</formula>
    </cfRule>
  </conditionalFormatting>
  <conditionalFormatting sqref="J70:R70">
    <cfRule type="cellIs" priority="158" dxfId="490" operator="greaterThanOrEqual" stopIfTrue="1">
      <formula>4.5</formula>
    </cfRule>
  </conditionalFormatting>
  <conditionalFormatting sqref="S70">
    <cfRule type="containsText" priority="156" dxfId="281" operator="containsText" stopIfTrue="1" text="Bestanden">
      <formula>NOT(ISERROR(SEARCH("Bestanden",S70)))</formula>
    </cfRule>
    <cfRule type="cellIs" priority="157" dxfId="0" operator="equal" stopIfTrue="1">
      <formula>"Nicht bestanden"</formula>
    </cfRule>
  </conditionalFormatting>
  <conditionalFormatting sqref="E87:H92">
    <cfRule type="cellIs" priority="155" dxfId="490" operator="greaterThanOrEqual" stopIfTrue="1">
      <formula>4.5</formula>
    </cfRule>
  </conditionalFormatting>
  <conditionalFormatting sqref="J88:R91">
    <cfRule type="cellIs" priority="154" dxfId="490" operator="greaterThanOrEqual" stopIfTrue="1">
      <formula>4.5</formula>
    </cfRule>
  </conditionalFormatting>
  <conditionalFormatting sqref="J87:R87">
    <cfRule type="cellIs" priority="153" dxfId="490" operator="greaterThanOrEqual" stopIfTrue="1">
      <formula>4.5</formula>
    </cfRule>
  </conditionalFormatting>
  <conditionalFormatting sqref="S87">
    <cfRule type="containsText" priority="151" dxfId="281" operator="containsText" stopIfTrue="1" text="Bestanden">
      <formula>NOT(ISERROR(SEARCH("Bestanden",S87)))</formula>
    </cfRule>
    <cfRule type="cellIs" priority="152" dxfId="0" operator="equal" stopIfTrue="1">
      <formula>"Nicht bestanden"</formula>
    </cfRule>
  </conditionalFormatting>
  <conditionalFormatting sqref="E104:H109">
    <cfRule type="cellIs" priority="150" dxfId="490" operator="greaterThanOrEqual" stopIfTrue="1">
      <formula>4.5</formula>
    </cfRule>
  </conditionalFormatting>
  <conditionalFormatting sqref="J105:R108">
    <cfRule type="cellIs" priority="149" dxfId="490" operator="greaterThanOrEqual" stopIfTrue="1">
      <formula>4.5</formula>
    </cfRule>
  </conditionalFormatting>
  <conditionalFormatting sqref="J104:R104">
    <cfRule type="cellIs" priority="148" dxfId="490" operator="greaterThanOrEqual" stopIfTrue="1">
      <formula>4.5</formula>
    </cfRule>
  </conditionalFormatting>
  <conditionalFormatting sqref="S104">
    <cfRule type="containsText" priority="146" dxfId="281" operator="containsText" stopIfTrue="1" text="Bestanden">
      <formula>NOT(ISERROR(SEARCH("Bestanden",S104)))</formula>
    </cfRule>
    <cfRule type="cellIs" priority="147" dxfId="0" operator="equal" stopIfTrue="1">
      <formula>"Nicht bestanden"</formula>
    </cfRule>
  </conditionalFormatting>
  <conditionalFormatting sqref="E121:H126">
    <cfRule type="cellIs" priority="145" dxfId="490" operator="greaterThanOrEqual" stopIfTrue="1">
      <formula>4.5</formula>
    </cfRule>
  </conditionalFormatting>
  <conditionalFormatting sqref="J122:R125">
    <cfRule type="cellIs" priority="144" dxfId="490" operator="greaterThanOrEqual" stopIfTrue="1">
      <formula>4.5</formula>
    </cfRule>
  </conditionalFormatting>
  <conditionalFormatting sqref="J121:R121">
    <cfRule type="cellIs" priority="143" dxfId="490" operator="greaterThanOrEqual" stopIfTrue="1">
      <formula>4.5</formula>
    </cfRule>
  </conditionalFormatting>
  <conditionalFormatting sqref="S121">
    <cfRule type="containsText" priority="141" dxfId="281" operator="containsText" stopIfTrue="1" text="Bestanden">
      <formula>NOT(ISERROR(SEARCH("Bestanden",S121)))</formula>
    </cfRule>
    <cfRule type="cellIs" priority="142" dxfId="0" operator="equal" stopIfTrue="1">
      <formula>"Nicht bestanden"</formula>
    </cfRule>
  </conditionalFormatting>
  <conditionalFormatting sqref="E138:H143">
    <cfRule type="cellIs" priority="140" dxfId="490" operator="greaterThanOrEqual" stopIfTrue="1">
      <formula>4.5</formula>
    </cfRule>
  </conditionalFormatting>
  <conditionalFormatting sqref="J139:R142">
    <cfRule type="cellIs" priority="139" dxfId="490" operator="greaterThanOrEqual" stopIfTrue="1">
      <formula>4.5</formula>
    </cfRule>
  </conditionalFormatting>
  <conditionalFormatting sqref="J138:R138">
    <cfRule type="cellIs" priority="138" dxfId="490" operator="greaterThanOrEqual" stopIfTrue="1">
      <formula>4.5</formula>
    </cfRule>
  </conditionalFormatting>
  <conditionalFormatting sqref="S138">
    <cfRule type="containsText" priority="136" dxfId="281" operator="containsText" stopIfTrue="1" text="Bestanden">
      <formula>NOT(ISERROR(SEARCH("Bestanden",S138)))</formula>
    </cfRule>
    <cfRule type="cellIs" priority="137" dxfId="0" operator="equal" stopIfTrue="1">
      <formula>"Nicht bestanden"</formula>
    </cfRule>
  </conditionalFormatting>
  <conditionalFormatting sqref="E155:H160">
    <cfRule type="cellIs" priority="135" dxfId="490" operator="greaterThanOrEqual" stopIfTrue="1">
      <formula>4.5</formula>
    </cfRule>
  </conditionalFormatting>
  <conditionalFormatting sqref="J156:R159">
    <cfRule type="cellIs" priority="134" dxfId="490" operator="greaterThanOrEqual" stopIfTrue="1">
      <formula>4.5</formula>
    </cfRule>
  </conditionalFormatting>
  <conditionalFormatting sqref="J155:R155">
    <cfRule type="cellIs" priority="133" dxfId="490" operator="greaterThanOrEqual" stopIfTrue="1">
      <formula>4.5</formula>
    </cfRule>
  </conditionalFormatting>
  <conditionalFormatting sqref="S155">
    <cfRule type="containsText" priority="131" dxfId="281" operator="containsText" stopIfTrue="1" text="Bestanden">
      <formula>NOT(ISERROR(SEARCH("Bestanden",S155)))</formula>
    </cfRule>
    <cfRule type="cellIs" priority="132" dxfId="0" operator="equal" stopIfTrue="1">
      <formula>"Nicht bestanden"</formula>
    </cfRule>
  </conditionalFormatting>
  <conditionalFormatting sqref="E172:H177">
    <cfRule type="cellIs" priority="130" dxfId="490" operator="greaterThanOrEqual" stopIfTrue="1">
      <formula>4.5</formula>
    </cfRule>
  </conditionalFormatting>
  <conditionalFormatting sqref="J173:R176">
    <cfRule type="cellIs" priority="129" dxfId="490" operator="greaterThanOrEqual" stopIfTrue="1">
      <formula>4.5</formula>
    </cfRule>
  </conditionalFormatting>
  <conditionalFormatting sqref="J172:R172">
    <cfRule type="cellIs" priority="128" dxfId="490" operator="greaterThanOrEqual" stopIfTrue="1">
      <formula>4.5</formula>
    </cfRule>
  </conditionalFormatting>
  <conditionalFormatting sqref="S172">
    <cfRule type="containsText" priority="126" dxfId="281" operator="containsText" stopIfTrue="1" text="Bestanden">
      <formula>NOT(ISERROR(SEARCH("Bestanden",S172)))</formula>
    </cfRule>
    <cfRule type="cellIs" priority="127" dxfId="0" operator="equal" stopIfTrue="1">
      <formula>"Nicht bestanden"</formula>
    </cfRule>
  </conditionalFormatting>
  <conditionalFormatting sqref="E189:H194">
    <cfRule type="cellIs" priority="125" dxfId="490" operator="greaterThanOrEqual" stopIfTrue="1">
      <formula>4.5</formula>
    </cfRule>
  </conditionalFormatting>
  <conditionalFormatting sqref="J190:R193">
    <cfRule type="cellIs" priority="124" dxfId="490" operator="greaterThanOrEqual" stopIfTrue="1">
      <formula>4.5</formula>
    </cfRule>
  </conditionalFormatting>
  <conditionalFormatting sqref="J189:R189">
    <cfRule type="cellIs" priority="123" dxfId="490" operator="greaterThanOrEqual" stopIfTrue="1">
      <formula>4.5</formula>
    </cfRule>
  </conditionalFormatting>
  <conditionalFormatting sqref="S189">
    <cfRule type="containsText" priority="121" dxfId="281" operator="containsText" stopIfTrue="1" text="Bestanden">
      <formula>NOT(ISERROR(SEARCH("Bestanden",S189)))</formula>
    </cfRule>
    <cfRule type="cellIs" priority="122" dxfId="0" operator="equal" stopIfTrue="1">
      <formula>"Nicht bestanden"</formula>
    </cfRule>
  </conditionalFormatting>
  <conditionalFormatting sqref="E206:H211">
    <cfRule type="cellIs" priority="120" dxfId="490" operator="greaterThanOrEqual" stopIfTrue="1">
      <formula>4.5</formula>
    </cfRule>
  </conditionalFormatting>
  <conditionalFormatting sqref="J207:R210">
    <cfRule type="cellIs" priority="119" dxfId="490" operator="greaterThanOrEqual" stopIfTrue="1">
      <formula>4.5</formula>
    </cfRule>
  </conditionalFormatting>
  <conditionalFormatting sqref="J206:R206">
    <cfRule type="cellIs" priority="118" dxfId="490" operator="greaterThanOrEqual" stopIfTrue="1">
      <formula>4.5</formula>
    </cfRule>
  </conditionalFormatting>
  <conditionalFormatting sqref="S206">
    <cfRule type="containsText" priority="116" dxfId="281" operator="containsText" stopIfTrue="1" text="Bestanden">
      <formula>NOT(ISERROR(SEARCH("Bestanden",S206)))</formula>
    </cfRule>
    <cfRule type="cellIs" priority="117" dxfId="0" operator="equal" stopIfTrue="1">
      <formula>"Nicht bestanden"</formula>
    </cfRule>
  </conditionalFormatting>
  <conditionalFormatting sqref="E223:H228">
    <cfRule type="cellIs" priority="115" dxfId="490" operator="greaterThanOrEqual" stopIfTrue="1">
      <formula>4.5</formula>
    </cfRule>
  </conditionalFormatting>
  <conditionalFormatting sqref="J224:R227">
    <cfRule type="cellIs" priority="114" dxfId="490" operator="greaterThanOrEqual" stopIfTrue="1">
      <formula>4.5</formula>
    </cfRule>
  </conditionalFormatting>
  <conditionalFormatting sqref="J223:R223">
    <cfRule type="cellIs" priority="113" dxfId="490" operator="greaterThanOrEqual" stopIfTrue="1">
      <formula>4.5</formula>
    </cfRule>
  </conditionalFormatting>
  <conditionalFormatting sqref="S223">
    <cfRule type="containsText" priority="111" dxfId="281" operator="containsText" stopIfTrue="1" text="Bestanden">
      <formula>NOT(ISERROR(SEARCH("Bestanden",S223)))</formula>
    </cfRule>
    <cfRule type="cellIs" priority="112" dxfId="0" operator="equal" stopIfTrue="1">
      <formula>"Nicht bestanden"</formula>
    </cfRule>
  </conditionalFormatting>
  <conditionalFormatting sqref="E240:H245">
    <cfRule type="cellIs" priority="110" dxfId="490" operator="greaterThanOrEqual" stopIfTrue="1">
      <formula>4.5</formula>
    </cfRule>
  </conditionalFormatting>
  <conditionalFormatting sqref="J241:R244">
    <cfRule type="cellIs" priority="109" dxfId="490" operator="greaterThanOrEqual" stopIfTrue="1">
      <formula>4.5</formula>
    </cfRule>
  </conditionalFormatting>
  <conditionalFormatting sqref="J240:R240">
    <cfRule type="cellIs" priority="108" dxfId="490" operator="greaterThanOrEqual" stopIfTrue="1">
      <formula>4.5</formula>
    </cfRule>
  </conditionalFormatting>
  <conditionalFormatting sqref="S240">
    <cfRule type="containsText" priority="106" dxfId="281" operator="containsText" stopIfTrue="1" text="Bestanden">
      <formula>NOT(ISERROR(SEARCH("Bestanden",S240)))</formula>
    </cfRule>
    <cfRule type="cellIs" priority="107" dxfId="0" operator="equal" stopIfTrue="1">
      <formula>"Nicht bestanden"</formula>
    </cfRule>
  </conditionalFormatting>
  <conditionalFormatting sqref="E257:H262">
    <cfRule type="cellIs" priority="105" dxfId="490" operator="greaterThanOrEqual" stopIfTrue="1">
      <formula>4.5</formula>
    </cfRule>
  </conditionalFormatting>
  <conditionalFormatting sqref="J258:R261">
    <cfRule type="cellIs" priority="104" dxfId="490" operator="greaterThanOrEqual" stopIfTrue="1">
      <formula>4.5</formula>
    </cfRule>
  </conditionalFormatting>
  <conditionalFormatting sqref="J257:R257">
    <cfRule type="cellIs" priority="103" dxfId="490" operator="greaterThanOrEqual" stopIfTrue="1">
      <formula>4.5</formula>
    </cfRule>
  </conditionalFormatting>
  <conditionalFormatting sqref="S257">
    <cfRule type="containsText" priority="101" dxfId="281" operator="containsText" stopIfTrue="1" text="Bestanden">
      <formula>NOT(ISERROR(SEARCH("Bestanden",S257)))</formula>
    </cfRule>
    <cfRule type="cellIs" priority="102" dxfId="0" operator="equal" stopIfTrue="1">
      <formula>"Nicht bestanden"</formula>
    </cfRule>
  </conditionalFormatting>
  <conditionalFormatting sqref="E274:H279">
    <cfRule type="cellIs" priority="100" dxfId="490" operator="greaterThanOrEqual" stopIfTrue="1">
      <formula>4.5</formula>
    </cfRule>
  </conditionalFormatting>
  <conditionalFormatting sqref="J275:R278">
    <cfRule type="cellIs" priority="99" dxfId="490" operator="greaterThanOrEqual" stopIfTrue="1">
      <formula>4.5</formula>
    </cfRule>
  </conditionalFormatting>
  <conditionalFormatting sqref="J274:R274">
    <cfRule type="cellIs" priority="98" dxfId="490" operator="greaterThanOrEqual" stopIfTrue="1">
      <formula>4.5</formula>
    </cfRule>
  </conditionalFormatting>
  <conditionalFormatting sqref="S274">
    <cfRule type="containsText" priority="96" dxfId="281" operator="containsText" stopIfTrue="1" text="Bestanden">
      <formula>NOT(ISERROR(SEARCH("Bestanden",S274)))</formula>
    </cfRule>
    <cfRule type="cellIs" priority="97" dxfId="0" operator="equal" stopIfTrue="1">
      <formula>"Nicht bestanden"</formula>
    </cfRule>
  </conditionalFormatting>
  <conditionalFormatting sqref="E291:H296">
    <cfRule type="cellIs" priority="95" dxfId="490" operator="greaterThanOrEqual" stopIfTrue="1">
      <formula>4.5</formula>
    </cfRule>
  </conditionalFormatting>
  <conditionalFormatting sqref="J292:R295">
    <cfRule type="cellIs" priority="94" dxfId="490" operator="greaterThanOrEqual" stopIfTrue="1">
      <formula>4.5</formula>
    </cfRule>
  </conditionalFormatting>
  <conditionalFormatting sqref="J291:R291">
    <cfRule type="cellIs" priority="93" dxfId="490" operator="greaterThanOrEqual" stopIfTrue="1">
      <formula>4.5</formula>
    </cfRule>
  </conditionalFormatting>
  <conditionalFormatting sqref="S291">
    <cfRule type="containsText" priority="91" dxfId="281" operator="containsText" stopIfTrue="1" text="Bestanden">
      <formula>NOT(ISERROR(SEARCH("Bestanden",S291)))</formula>
    </cfRule>
    <cfRule type="cellIs" priority="92" dxfId="0" operator="equal" stopIfTrue="1">
      <formula>"Nicht bestanden"</formula>
    </cfRule>
  </conditionalFormatting>
  <conditionalFormatting sqref="E308:H313">
    <cfRule type="cellIs" priority="90" dxfId="490" operator="greaterThanOrEqual" stopIfTrue="1">
      <formula>4.5</formula>
    </cfRule>
  </conditionalFormatting>
  <conditionalFormatting sqref="J309:R312">
    <cfRule type="cellIs" priority="89" dxfId="490" operator="greaterThanOrEqual" stopIfTrue="1">
      <formula>4.5</formula>
    </cfRule>
  </conditionalFormatting>
  <conditionalFormatting sqref="J308:R308">
    <cfRule type="cellIs" priority="88" dxfId="490" operator="greaterThanOrEqual" stopIfTrue="1">
      <formula>4.5</formula>
    </cfRule>
  </conditionalFormatting>
  <conditionalFormatting sqref="S308">
    <cfRule type="containsText" priority="86" dxfId="281" operator="containsText" stopIfTrue="1" text="Bestanden">
      <formula>NOT(ISERROR(SEARCH("Bestanden",S308)))</formula>
    </cfRule>
    <cfRule type="cellIs" priority="87" dxfId="0" operator="equal" stopIfTrue="1">
      <formula>"Nicht bestanden"</formula>
    </cfRule>
  </conditionalFormatting>
  <conditionalFormatting sqref="E325:H330">
    <cfRule type="cellIs" priority="85" dxfId="490" operator="greaterThanOrEqual" stopIfTrue="1">
      <formula>4.5</formula>
    </cfRule>
  </conditionalFormatting>
  <conditionalFormatting sqref="J326:R329">
    <cfRule type="cellIs" priority="84" dxfId="490" operator="greaterThanOrEqual" stopIfTrue="1">
      <formula>4.5</formula>
    </cfRule>
  </conditionalFormatting>
  <conditionalFormatting sqref="J325:R325">
    <cfRule type="cellIs" priority="83" dxfId="490" operator="greaterThanOrEqual" stopIfTrue="1">
      <formula>4.5</formula>
    </cfRule>
  </conditionalFormatting>
  <conditionalFormatting sqref="S325">
    <cfRule type="containsText" priority="81" dxfId="281" operator="containsText" stopIfTrue="1" text="Bestanden">
      <formula>NOT(ISERROR(SEARCH("Bestanden",S325)))</formula>
    </cfRule>
    <cfRule type="cellIs" priority="82" dxfId="0" operator="equal" stopIfTrue="1">
      <formula>"Nicht bestanden"</formula>
    </cfRule>
  </conditionalFormatting>
  <conditionalFormatting sqref="E342:H347">
    <cfRule type="cellIs" priority="80" dxfId="490" operator="greaterThanOrEqual" stopIfTrue="1">
      <formula>4.5</formula>
    </cfRule>
  </conditionalFormatting>
  <conditionalFormatting sqref="J343:R346">
    <cfRule type="cellIs" priority="79" dxfId="490" operator="greaterThanOrEqual" stopIfTrue="1">
      <formula>4.5</formula>
    </cfRule>
  </conditionalFormatting>
  <conditionalFormatting sqref="J342:R342">
    <cfRule type="cellIs" priority="78" dxfId="490" operator="greaterThanOrEqual" stopIfTrue="1">
      <formula>4.5</formula>
    </cfRule>
  </conditionalFormatting>
  <conditionalFormatting sqref="S342">
    <cfRule type="containsText" priority="76" dxfId="281" operator="containsText" stopIfTrue="1" text="Bestanden">
      <formula>NOT(ISERROR(SEARCH("Bestanden",S342)))</formula>
    </cfRule>
    <cfRule type="cellIs" priority="77" dxfId="0" operator="equal" stopIfTrue="1">
      <formula>"Nicht bestanden"</formula>
    </cfRule>
  </conditionalFormatting>
  <conditionalFormatting sqref="E359:H364">
    <cfRule type="cellIs" priority="75" dxfId="490" operator="greaterThanOrEqual" stopIfTrue="1">
      <formula>4.5</formula>
    </cfRule>
  </conditionalFormatting>
  <conditionalFormatting sqref="J360:R363">
    <cfRule type="cellIs" priority="74" dxfId="490" operator="greaterThanOrEqual" stopIfTrue="1">
      <formula>4.5</formula>
    </cfRule>
  </conditionalFormatting>
  <conditionalFormatting sqref="J359:R359">
    <cfRule type="cellIs" priority="73" dxfId="490" operator="greaterThanOrEqual" stopIfTrue="1">
      <formula>4.5</formula>
    </cfRule>
  </conditionalFormatting>
  <conditionalFormatting sqref="S359">
    <cfRule type="containsText" priority="71" dxfId="281" operator="containsText" stopIfTrue="1" text="Bestanden">
      <formula>NOT(ISERROR(SEARCH("Bestanden",S359)))</formula>
    </cfRule>
    <cfRule type="cellIs" priority="72" dxfId="0" operator="equal" stopIfTrue="1">
      <formula>"Nicht bestanden"</formula>
    </cfRule>
  </conditionalFormatting>
  <conditionalFormatting sqref="E376:H381">
    <cfRule type="cellIs" priority="70" dxfId="490" operator="greaterThanOrEqual" stopIfTrue="1">
      <formula>4.5</formula>
    </cfRule>
  </conditionalFormatting>
  <conditionalFormatting sqref="J377:R380">
    <cfRule type="cellIs" priority="69" dxfId="490" operator="greaterThanOrEqual" stopIfTrue="1">
      <formula>4.5</formula>
    </cfRule>
  </conditionalFormatting>
  <conditionalFormatting sqref="J376:R376">
    <cfRule type="cellIs" priority="68" dxfId="490" operator="greaterThanOrEqual" stopIfTrue="1">
      <formula>4.5</formula>
    </cfRule>
  </conditionalFormatting>
  <conditionalFormatting sqref="S376">
    <cfRule type="containsText" priority="66" dxfId="281" operator="containsText" stopIfTrue="1" text="Bestanden">
      <formula>NOT(ISERROR(SEARCH("Bestanden",S376)))</formula>
    </cfRule>
    <cfRule type="cellIs" priority="67" dxfId="0" operator="equal" stopIfTrue="1">
      <formula>"Nicht bestanden"</formula>
    </cfRule>
  </conditionalFormatting>
  <conditionalFormatting sqref="E393:H398">
    <cfRule type="cellIs" priority="65" dxfId="490" operator="greaterThanOrEqual" stopIfTrue="1">
      <formula>4.5</formula>
    </cfRule>
  </conditionalFormatting>
  <conditionalFormatting sqref="J394:R397">
    <cfRule type="cellIs" priority="64" dxfId="490" operator="greaterThanOrEqual" stopIfTrue="1">
      <formula>4.5</formula>
    </cfRule>
  </conditionalFormatting>
  <conditionalFormatting sqref="J393:R393">
    <cfRule type="cellIs" priority="63" dxfId="490" operator="greaterThanOrEqual" stopIfTrue="1">
      <formula>4.5</formula>
    </cfRule>
  </conditionalFormatting>
  <conditionalFormatting sqref="S393">
    <cfRule type="containsText" priority="61" dxfId="281" operator="containsText" stopIfTrue="1" text="Bestanden">
      <formula>NOT(ISERROR(SEARCH("Bestanden",S393)))</formula>
    </cfRule>
    <cfRule type="cellIs" priority="62" dxfId="0" operator="equal" stopIfTrue="1">
      <formula>"Nicht bestanden"</formula>
    </cfRule>
  </conditionalFormatting>
  <conditionalFormatting sqref="E410:H415">
    <cfRule type="cellIs" priority="60" dxfId="490" operator="greaterThanOrEqual" stopIfTrue="1">
      <formula>4.5</formula>
    </cfRule>
  </conditionalFormatting>
  <conditionalFormatting sqref="J411:R414">
    <cfRule type="cellIs" priority="59" dxfId="490" operator="greaterThanOrEqual" stopIfTrue="1">
      <formula>4.5</formula>
    </cfRule>
  </conditionalFormatting>
  <conditionalFormatting sqref="J410:R410">
    <cfRule type="cellIs" priority="58" dxfId="490" operator="greaterThanOrEqual" stopIfTrue="1">
      <formula>4.5</formula>
    </cfRule>
  </conditionalFormatting>
  <conditionalFormatting sqref="S410">
    <cfRule type="containsText" priority="56" dxfId="281" operator="containsText" stopIfTrue="1" text="Bestanden">
      <formula>NOT(ISERROR(SEARCH("Bestanden",S410)))</formula>
    </cfRule>
    <cfRule type="cellIs" priority="57" dxfId="0" operator="equal" stopIfTrue="1">
      <formula>"Nicht bestanden"</formula>
    </cfRule>
  </conditionalFormatting>
  <conditionalFormatting sqref="E427:H432">
    <cfRule type="cellIs" priority="55" dxfId="490" operator="greaterThanOrEqual" stopIfTrue="1">
      <formula>4.5</formula>
    </cfRule>
  </conditionalFormatting>
  <conditionalFormatting sqref="J428:R431">
    <cfRule type="cellIs" priority="54" dxfId="490" operator="greaterThanOrEqual" stopIfTrue="1">
      <formula>4.5</formula>
    </cfRule>
  </conditionalFormatting>
  <conditionalFormatting sqref="J427:R427">
    <cfRule type="cellIs" priority="53" dxfId="490" operator="greaterThanOrEqual" stopIfTrue="1">
      <formula>4.5</formula>
    </cfRule>
  </conditionalFormatting>
  <conditionalFormatting sqref="S427">
    <cfRule type="containsText" priority="51" dxfId="281" operator="containsText" stopIfTrue="1" text="Bestanden">
      <formula>NOT(ISERROR(SEARCH("Bestanden",S427)))</formula>
    </cfRule>
    <cfRule type="cellIs" priority="52" dxfId="0" operator="equal" stopIfTrue="1">
      <formula>"Nicht bestanden"</formula>
    </cfRule>
  </conditionalFormatting>
  <conditionalFormatting sqref="E444:H449">
    <cfRule type="cellIs" priority="50" dxfId="490" operator="greaterThanOrEqual" stopIfTrue="1">
      <formula>4.5</formula>
    </cfRule>
  </conditionalFormatting>
  <conditionalFormatting sqref="J445:R448">
    <cfRule type="cellIs" priority="49" dxfId="490" operator="greaterThanOrEqual" stopIfTrue="1">
      <formula>4.5</formula>
    </cfRule>
  </conditionalFormatting>
  <conditionalFormatting sqref="J444:R444">
    <cfRule type="cellIs" priority="48" dxfId="490" operator="greaterThanOrEqual" stopIfTrue="1">
      <formula>4.5</formula>
    </cfRule>
  </conditionalFormatting>
  <conditionalFormatting sqref="S444">
    <cfRule type="containsText" priority="46" dxfId="281" operator="containsText" stopIfTrue="1" text="Bestanden">
      <formula>NOT(ISERROR(SEARCH("Bestanden",S444)))</formula>
    </cfRule>
    <cfRule type="cellIs" priority="47" dxfId="0" operator="equal" stopIfTrue="1">
      <formula>"Nicht bestanden"</formula>
    </cfRule>
  </conditionalFormatting>
  <conditionalFormatting sqref="E461:H466">
    <cfRule type="cellIs" priority="45" dxfId="490" operator="greaterThanOrEqual" stopIfTrue="1">
      <formula>4.5</formula>
    </cfRule>
  </conditionalFormatting>
  <conditionalFormatting sqref="J462:R465">
    <cfRule type="cellIs" priority="44" dxfId="490" operator="greaterThanOrEqual" stopIfTrue="1">
      <formula>4.5</formula>
    </cfRule>
  </conditionalFormatting>
  <conditionalFormatting sqref="J461:R461">
    <cfRule type="cellIs" priority="43" dxfId="490" operator="greaterThanOrEqual" stopIfTrue="1">
      <formula>4.5</formula>
    </cfRule>
  </conditionalFormatting>
  <conditionalFormatting sqref="S461">
    <cfRule type="containsText" priority="41" dxfId="281" operator="containsText" stopIfTrue="1" text="Bestanden">
      <formula>NOT(ISERROR(SEARCH("Bestanden",S461)))</formula>
    </cfRule>
    <cfRule type="cellIs" priority="42" dxfId="0" operator="equal" stopIfTrue="1">
      <formula>"Nicht bestanden"</formula>
    </cfRule>
  </conditionalFormatting>
  <conditionalFormatting sqref="E478:H483">
    <cfRule type="cellIs" priority="40" dxfId="490" operator="greaterThanOrEqual" stopIfTrue="1">
      <formula>4.5</formula>
    </cfRule>
  </conditionalFormatting>
  <conditionalFormatting sqref="J479:R482">
    <cfRule type="cellIs" priority="39" dxfId="490" operator="greaterThanOrEqual" stopIfTrue="1">
      <formula>4.5</formula>
    </cfRule>
  </conditionalFormatting>
  <conditionalFormatting sqref="J478:R478">
    <cfRule type="cellIs" priority="38" dxfId="490" operator="greaterThanOrEqual" stopIfTrue="1">
      <formula>4.5</formula>
    </cfRule>
  </conditionalFormatting>
  <conditionalFormatting sqref="S478">
    <cfRule type="containsText" priority="36" dxfId="281" operator="containsText" stopIfTrue="1" text="Bestanden">
      <formula>NOT(ISERROR(SEARCH("Bestanden",S478)))</formula>
    </cfRule>
    <cfRule type="cellIs" priority="37" dxfId="0" operator="equal" stopIfTrue="1">
      <formula>"Nicht bestanden"</formula>
    </cfRule>
  </conditionalFormatting>
  <conditionalFormatting sqref="E495:H500">
    <cfRule type="cellIs" priority="35" dxfId="490" operator="greaterThanOrEqual" stopIfTrue="1">
      <formula>4.5</formula>
    </cfRule>
  </conditionalFormatting>
  <conditionalFormatting sqref="J496:R499">
    <cfRule type="cellIs" priority="34" dxfId="490" operator="greaterThanOrEqual" stopIfTrue="1">
      <formula>4.5</formula>
    </cfRule>
  </conditionalFormatting>
  <conditionalFormatting sqref="J495:R495">
    <cfRule type="cellIs" priority="33" dxfId="490" operator="greaterThanOrEqual" stopIfTrue="1">
      <formula>4.5</formula>
    </cfRule>
  </conditionalFormatting>
  <conditionalFormatting sqref="S495">
    <cfRule type="containsText" priority="31" dxfId="281" operator="containsText" stopIfTrue="1" text="Bestanden">
      <formula>NOT(ISERROR(SEARCH("Bestanden",S495)))</formula>
    </cfRule>
    <cfRule type="cellIs" priority="32" dxfId="0" operator="equal" stopIfTrue="1">
      <formula>"Nicht bestanden"</formula>
    </cfRule>
  </conditionalFormatting>
  <conditionalFormatting sqref="E512:H517">
    <cfRule type="cellIs" priority="30" dxfId="490" operator="greaterThanOrEqual" stopIfTrue="1">
      <formula>4.5</formula>
    </cfRule>
  </conditionalFormatting>
  <conditionalFormatting sqref="J513:R516">
    <cfRule type="cellIs" priority="29" dxfId="490" operator="greaterThanOrEqual" stopIfTrue="1">
      <formula>4.5</formula>
    </cfRule>
  </conditionalFormatting>
  <conditionalFormatting sqref="J512:R512">
    <cfRule type="cellIs" priority="28" dxfId="490" operator="greaterThanOrEqual" stopIfTrue="1">
      <formula>4.5</formula>
    </cfRule>
  </conditionalFormatting>
  <conditionalFormatting sqref="S512">
    <cfRule type="containsText" priority="26" dxfId="281" operator="containsText" stopIfTrue="1" text="Bestanden">
      <formula>NOT(ISERROR(SEARCH("Bestanden",S512)))</formula>
    </cfRule>
    <cfRule type="cellIs" priority="27" dxfId="0" operator="equal" stopIfTrue="1">
      <formula>"Nicht bestanden"</formula>
    </cfRule>
  </conditionalFormatting>
  <conditionalFormatting sqref="E529:H534">
    <cfRule type="cellIs" priority="25" dxfId="490" operator="greaterThanOrEqual" stopIfTrue="1">
      <formula>4.5</formula>
    </cfRule>
  </conditionalFormatting>
  <conditionalFormatting sqref="J530:R533">
    <cfRule type="cellIs" priority="24" dxfId="490" operator="greaterThanOrEqual" stopIfTrue="1">
      <formula>4.5</formula>
    </cfRule>
  </conditionalFormatting>
  <conditionalFormatting sqref="J529:R529">
    <cfRule type="cellIs" priority="23" dxfId="490" operator="greaterThanOrEqual" stopIfTrue="1">
      <formula>4.5</formula>
    </cfRule>
  </conditionalFormatting>
  <conditionalFormatting sqref="S529">
    <cfRule type="containsText" priority="21" dxfId="281" operator="containsText" stopIfTrue="1" text="Bestanden">
      <formula>NOT(ISERROR(SEARCH("Bestanden",S529)))</formula>
    </cfRule>
    <cfRule type="cellIs" priority="22" dxfId="0" operator="equal" stopIfTrue="1">
      <formula>"Nicht bestanden"</formula>
    </cfRule>
  </conditionalFormatting>
  <conditionalFormatting sqref="E546:H551">
    <cfRule type="cellIs" priority="20" dxfId="490" operator="greaterThanOrEqual" stopIfTrue="1">
      <formula>4.5</formula>
    </cfRule>
  </conditionalFormatting>
  <conditionalFormatting sqref="J547:R550">
    <cfRule type="cellIs" priority="19" dxfId="490" operator="greaterThanOrEqual" stopIfTrue="1">
      <formula>4.5</formula>
    </cfRule>
  </conditionalFormatting>
  <conditionalFormatting sqref="J546:R546">
    <cfRule type="cellIs" priority="18" dxfId="490" operator="greaterThanOrEqual" stopIfTrue="1">
      <formula>4.5</formula>
    </cfRule>
  </conditionalFormatting>
  <conditionalFormatting sqref="S546">
    <cfRule type="containsText" priority="16" dxfId="281" operator="containsText" stopIfTrue="1" text="Bestanden">
      <formula>NOT(ISERROR(SEARCH("Bestanden",S546)))</formula>
    </cfRule>
    <cfRule type="cellIs" priority="17" dxfId="0" operator="equal" stopIfTrue="1">
      <formula>"Nicht bestanden"</formula>
    </cfRule>
  </conditionalFormatting>
  <conditionalFormatting sqref="E563:H568">
    <cfRule type="cellIs" priority="15" dxfId="490" operator="greaterThanOrEqual" stopIfTrue="1">
      <formula>4.5</formula>
    </cfRule>
  </conditionalFormatting>
  <conditionalFormatting sqref="J564:R567">
    <cfRule type="cellIs" priority="14" dxfId="490" operator="greaterThanOrEqual" stopIfTrue="1">
      <formula>4.5</formula>
    </cfRule>
  </conditionalFormatting>
  <conditionalFormatting sqref="J563:R563">
    <cfRule type="cellIs" priority="13" dxfId="490" operator="greaterThanOrEqual" stopIfTrue="1">
      <formula>4.5</formula>
    </cfRule>
  </conditionalFormatting>
  <conditionalFormatting sqref="S563">
    <cfRule type="containsText" priority="11" dxfId="281" operator="containsText" stopIfTrue="1" text="Bestanden">
      <formula>NOT(ISERROR(SEARCH("Bestanden",S563)))</formula>
    </cfRule>
    <cfRule type="cellIs" priority="12" dxfId="0" operator="equal" stopIfTrue="1">
      <formula>"Nicht bestanden"</formula>
    </cfRule>
  </conditionalFormatting>
  <conditionalFormatting sqref="E580:H585">
    <cfRule type="cellIs" priority="10" dxfId="490" operator="greaterThanOrEqual" stopIfTrue="1">
      <formula>4.5</formula>
    </cfRule>
  </conditionalFormatting>
  <conditionalFormatting sqref="J581:R584">
    <cfRule type="cellIs" priority="9" dxfId="490" operator="greaterThanOrEqual" stopIfTrue="1">
      <formula>4.5</formula>
    </cfRule>
  </conditionalFormatting>
  <conditionalFormatting sqref="J580:R580">
    <cfRule type="cellIs" priority="8" dxfId="490" operator="greaterThanOrEqual" stopIfTrue="1">
      <formula>4.5</formula>
    </cfRule>
  </conditionalFormatting>
  <conditionalFormatting sqref="S580">
    <cfRule type="containsText" priority="6" dxfId="281" operator="containsText" stopIfTrue="1" text="Bestanden">
      <formula>NOT(ISERROR(SEARCH("Bestanden",S580)))</formula>
    </cfRule>
    <cfRule type="cellIs" priority="7" dxfId="0" operator="equal" stopIfTrue="1">
      <formula>"Nicht bestanden"</formula>
    </cfRule>
  </conditionalFormatting>
  <conditionalFormatting sqref="E597:H602">
    <cfRule type="cellIs" priority="5" dxfId="490" operator="greaterThanOrEqual" stopIfTrue="1">
      <formula>4.5</formula>
    </cfRule>
  </conditionalFormatting>
  <conditionalFormatting sqref="J598:R601">
    <cfRule type="cellIs" priority="4" dxfId="490" operator="greaterThanOrEqual" stopIfTrue="1">
      <formula>4.5</formula>
    </cfRule>
  </conditionalFormatting>
  <conditionalFormatting sqref="J597:R597">
    <cfRule type="cellIs" priority="3" dxfId="490" operator="greaterThanOrEqual" stopIfTrue="1">
      <formula>4.5</formula>
    </cfRule>
  </conditionalFormatting>
  <conditionalFormatting sqref="S597">
    <cfRule type="containsText" priority="1" dxfId="281" operator="containsText" stopIfTrue="1" text="Bestanden">
      <formula>NOT(ISERROR(SEARCH("Bestanden",S597)))</formula>
    </cfRule>
    <cfRule type="cellIs" priority="2" dxfId="0" operator="equal" stopIfTrue="1">
      <formula>"Nicht bestanden"</formula>
    </cfRule>
  </conditionalFormatting>
  <printOptions/>
  <pageMargins left="0.7480314960629921" right="0.7480314960629921" top="0.984251968503937" bottom="0.984251968503937" header="0.5118110236220472" footer="0.5118110236220472"/>
  <pageSetup fitToHeight="12" orientation="landscape" paperSize="9" scale="40" r:id="rId1"/>
  <headerFooter alignWithMargins="0">
    <oddHeader>&amp;L&amp;"Arial,Fett Kursiv"&amp;14&amp;A&amp;R&amp;"Arial,Fett Kursiv"&amp;14&amp;P von &amp;N</oddHeader>
  </headerFooter>
  <rowBreaks count="12" manualBreakCount="12">
    <brk id="58" max="255" man="1"/>
    <brk id="109" max="255" man="1"/>
    <brk id="166" max="255" man="1"/>
    <brk id="217" max="255" man="1"/>
    <brk id="268" max="255" man="1"/>
    <brk id="313" max="255" man="1"/>
    <brk id="370" max="255" man="1"/>
    <brk id="421" max="255" man="1"/>
    <brk id="472" max="255" man="1"/>
    <brk id="523" max="255" man="1"/>
    <brk id="568" max="255" man="1"/>
    <brk id="6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2:S655"/>
  <sheetViews>
    <sheetView zoomScale="80" zoomScaleNormal="80" zoomScaleSheetLayoutView="42" zoomScalePageLayoutView="75" workbookViewId="0" topLeftCell="A4">
      <selection activeCell="F14" sqref="F14:F15"/>
    </sheetView>
  </sheetViews>
  <sheetFormatPr defaultColWidth="10.875" defaultRowHeight="15.75"/>
  <cols>
    <col min="1" max="1" width="7.00390625" style="144" customWidth="1"/>
    <col min="2" max="2" width="11.50390625" style="144" customWidth="1"/>
    <col min="3" max="3" width="29.375" style="144" customWidth="1"/>
    <col min="4" max="4" width="10.875" style="144" customWidth="1"/>
    <col min="5" max="6" width="17.50390625" style="144" customWidth="1"/>
    <col min="7" max="7" width="16.625" style="144" customWidth="1"/>
    <col min="8" max="8" width="18.50390625" style="144" customWidth="1"/>
    <col min="9" max="9" width="10.875" style="144" customWidth="1"/>
    <col min="10" max="10" width="15.50390625" style="144" customWidth="1"/>
    <col min="11" max="11" width="18.25390625" style="144" customWidth="1"/>
    <col min="12" max="12" width="19.50390625" style="144" customWidth="1"/>
    <col min="13" max="14" width="10.875" style="144" customWidth="1"/>
    <col min="15" max="15" width="29.25390625" style="144" customWidth="1"/>
    <col min="16" max="16" width="6.50390625" style="144" customWidth="1"/>
    <col min="17" max="16384" width="10.875" style="144" customWidth="1"/>
  </cols>
  <sheetData>
    <row r="1" ht="15.75" thickBot="1"/>
    <row r="2" spans="1:15" ht="15.75" customHeight="1" thickTop="1">
      <c r="A2" s="384" t="s">
        <v>31</v>
      </c>
      <c r="B2" s="385"/>
      <c r="C2" s="385"/>
      <c r="D2" s="386"/>
      <c r="E2" s="393" t="s">
        <v>28</v>
      </c>
      <c r="F2" s="393"/>
      <c r="G2" s="393"/>
      <c r="H2" s="393"/>
      <c r="I2" s="393"/>
      <c r="J2" s="393"/>
      <c r="K2" s="394"/>
      <c r="L2" s="172" t="s">
        <v>34</v>
      </c>
      <c r="M2" s="410" t="s">
        <v>27</v>
      </c>
      <c r="N2" s="394"/>
      <c r="O2" s="71" t="s">
        <v>33</v>
      </c>
    </row>
    <row r="3" spans="1:15" ht="15.75" customHeight="1">
      <c r="A3" s="387"/>
      <c r="B3" s="388"/>
      <c r="C3" s="388"/>
      <c r="D3" s="389"/>
      <c r="E3" s="419" t="str">
        <f>Bildungsgang!$E$3</f>
        <v>Name Schule</v>
      </c>
      <c r="F3" s="419"/>
      <c r="G3" s="419"/>
      <c r="H3" s="419"/>
      <c r="I3" s="419"/>
      <c r="J3" s="419"/>
      <c r="K3" s="420"/>
      <c r="L3" s="551">
        <f>Bildungsgang!$L$3</f>
        <v>35</v>
      </c>
      <c r="M3" s="412" t="str">
        <f>Bildungsgang!$N$3</f>
        <v>Name Klasse</v>
      </c>
      <c r="N3" s="413"/>
      <c r="O3" s="407" t="str">
        <f>Bildungsgang!$R$3</f>
        <v>01.08.20xx</v>
      </c>
    </row>
    <row r="4" spans="1:15" ht="15.75" customHeight="1" thickBot="1">
      <c r="A4" s="390"/>
      <c r="B4" s="391"/>
      <c r="C4" s="391"/>
      <c r="D4" s="392"/>
      <c r="E4" s="421"/>
      <c r="F4" s="421"/>
      <c r="G4" s="421"/>
      <c r="H4" s="421"/>
      <c r="I4" s="421"/>
      <c r="J4" s="421"/>
      <c r="K4" s="422"/>
      <c r="L4" s="552"/>
      <c r="M4" s="415"/>
      <c r="N4" s="416"/>
      <c r="O4" s="408"/>
    </row>
    <row r="5" spans="1:16" ht="15.75" customHeight="1" thickBot="1" thickTop="1">
      <c r="A5" s="146"/>
      <c r="B5" s="146"/>
      <c r="C5" s="146"/>
      <c r="D5" s="146"/>
      <c r="E5" s="147"/>
      <c r="F5" s="147"/>
      <c r="G5" s="147"/>
      <c r="H5" s="147"/>
      <c r="I5" s="147"/>
      <c r="J5" s="147"/>
      <c r="K5" s="147"/>
      <c r="L5" s="148"/>
      <c r="M5" s="148"/>
      <c r="N5" s="148"/>
      <c r="O5" s="149"/>
      <c r="P5" s="145"/>
    </row>
    <row r="6" ht="15.75" thickBot="1"/>
    <row r="7" spans="1:15" ht="18.75" customHeight="1" thickBot="1">
      <c r="A7" s="516" t="s">
        <v>61</v>
      </c>
      <c r="B7" s="517"/>
      <c r="C7" s="522" t="s">
        <v>91</v>
      </c>
      <c r="D7" s="523"/>
      <c r="E7" s="524">
        <v>0.25</v>
      </c>
      <c r="F7" s="525"/>
      <c r="G7" s="556" t="s">
        <v>93</v>
      </c>
      <c r="H7" s="532" t="s">
        <v>80</v>
      </c>
      <c r="I7" s="553">
        <f>Bildungsgang!$K$8</f>
        <v>720</v>
      </c>
      <c r="J7" s="526"/>
      <c r="K7" s="526"/>
      <c r="L7" s="526"/>
      <c r="M7" s="526"/>
      <c r="N7" s="527"/>
      <c r="O7" s="173" t="s">
        <v>67</v>
      </c>
    </row>
    <row r="8" spans="1:15" ht="18.75" customHeight="1">
      <c r="A8" s="518"/>
      <c r="B8" s="519"/>
      <c r="C8" s="547" t="s">
        <v>57</v>
      </c>
      <c r="D8" s="548"/>
      <c r="E8" s="541">
        <v>0.75</v>
      </c>
      <c r="F8" s="542"/>
      <c r="G8" s="518"/>
      <c r="H8" s="533"/>
      <c r="I8" s="554"/>
      <c r="J8" s="528"/>
      <c r="K8" s="528"/>
      <c r="L8" s="528"/>
      <c r="M8" s="528"/>
      <c r="N8" s="529"/>
      <c r="O8" s="536"/>
    </row>
    <row r="9" spans="1:15" ht="18.75" customHeight="1">
      <c r="A9" s="518"/>
      <c r="B9" s="519"/>
      <c r="C9" s="549" t="s">
        <v>58</v>
      </c>
      <c r="D9" s="550"/>
      <c r="E9" s="543">
        <v>0.75</v>
      </c>
      <c r="F9" s="544"/>
      <c r="G9" s="518"/>
      <c r="H9" s="534" t="s">
        <v>81</v>
      </c>
      <c r="I9" s="554">
        <f>Bildungsgang!$L$8</f>
        <v>200</v>
      </c>
      <c r="J9" s="528"/>
      <c r="K9" s="528"/>
      <c r="L9" s="528"/>
      <c r="M9" s="528"/>
      <c r="N9" s="529"/>
      <c r="O9" s="537"/>
    </row>
    <row r="10" spans="1:15" ht="18.75" customHeight="1" thickBot="1">
      <c r="A10" s="520"/>
      <c r="B10" s="521"/>
      <c r="C10" s="539" t="s">
        <v>59</v>
      </c>
      <c r="D10" s="540"/>
      <c r="E10" s="545">
        <v>0.75</v>
      </c>
      <c r="F10" s="546"/>
      <c r="G10" s="520"/>
      <c r="H10" s="535"/>
      <c r="I10" s="555"/>
      <c r="J10" s="530"/>
      <c r="K10" s="530"/>
      <c r="L10" s="530"/>
      <c r="M10" s="530"/>
      <c r="N10" s="531"/>
      <c r="O10" s="538"/>
    </row>
    <row r="11" spans="1:15" ht="18.75" customHeight="1" thickBot="1">
      <c r="A11" s="150"/>
      <c r="B11" s="151"/>
      <c r="C11" s="162"/>
      <c r="D11" s="162"/>
      <c r="E11" s="163"/>
      <c r="F11" s="163"/>
      <c r="G11" s="164"/>
      <c r="H11" s="165"/>
      <c r="I11" s="166"/>
      <c r="J11" s="166"/>
      <c r="K11" s="166"/>
      <c r="L11" s="166"/>
      <c r="M11" s="166"/>
      <c r="N11" s="166"/>
      <c r="O11" s="152"/>
    </row>
    <row r="12" ht="15.75" thickBot="1"/>
    <row r="13" spans="1:15" ht="27" customHeight="1" thickTop="1">
      <c r="A13" s="482">
        <f>Bildungsgang!A14</f>
        <v>1</v>
      </c>
      <c r="B13" s="485" t="str">
        <f>Bildungsgang!B14</f>
        <v>Max Mustermann</v>
      </c>
      <c r="C13" s="514"/>
      <c r="D13" s="487" t="s">
        <v>63</v>
      </c>
      <c r="E13" s="490"/>
      <c r="F13" s="490"/>
      <c r="G13" s="490"/>
      <c r="H13" s="490"/>
      <c r="I13" s="492" t="s">
        <v>65</v>
      </c>
      <c r="J13" s="495"/>
      <c r="K13" s="495"/>
      <c r="L13" s="515"/>
      <c r="M13" s="472" t="s">
        <v>64</v>
      </c>
      <c r="N13" s="153"/>
      <c r="O13" s="475" t="s">
        <v>25</v>
      </c>
    </row>
    <row r="14" spans="1:15" ht="33.75" customHeight="1">
      <c r="A14" s="483"/>
      <c r="B14" s="338" t="str">
        <f>Bildungsgang!B15</f>
        <v>20.01.1978</v>
      </c>
      <c r="C14" s="505"/>
      <c r="D14" s="488"/>
      <c r="E14" s="478" t="s">
        <v>74</v>
      </c>
      <c r="F14" s="478" t="s">
        <v>76</v>
      </c>
      <c r="G14" s="478" t="s">
        <v>79</v>
      </c>
      <c r="H14" s="512" t="s">
        <v>75</v>
      </c>
      <c r="I14" s="493"/>
      <c r="J14" s="478" t="s">
        <v>76</v>
      </c>
      <c r="K14" s="478" t="s">
        <v>77</v>
      </c>
      <c r="L14" s="478" t="s">
        <v>78</v>
      </c>
      <c r="M14" s="507"/>
      <c r="N14" s="450" t="s">
        <v>14</v>
      </c>
      <c r="O14" s="509"/>
    </row>
    <row r="15" spans="1:15" ht="49.5" customHeight="1">
      <c r="A15" s="483"/>
      <c r="B15" s="338" t="str">
        <f>Bildungsgang!B16</f>
        <v>Braunschweig</v>
      </c>
      <c r="C15" s="505"/>
      <c r="D15" s="488"/>
      <c r="E15" s="511"/>
      <c r="F15" s="511"/>
      <c r="G15" s="511"/>
      <c r="H15" s="513"/>
      <c r="I15" s="493"/>
      <c r="J15" s="511"/>
      <c r="K15" s="511"/>
      <c r="L15" s="511"/>
      <c r="M15" s="507"/>
      <c r="N15" s="503"/>
      <c r="O15" s="509"/>
    </row>
    <row r="16" spans="1:17" ht="24" customHeight="1" thickBot="1">
      <c r="A16" s="483"/>
      <c r="B16" s="340" t="str">
        <f>'Prüfung BbS-VO 2013'!B18</f>
        <v>HK</v>
      </c>
      <c r="C16" s="506"/>
      <c r="D16" s="488"/>
      <c r="E16" s="154">
        <v>1</v>
      </c>
      <c r="F16" s="154">
        <v>2</v>
      </c>
      <c r="G16" s="154">
        <v>3</v>
      </c>
      <c r="H16" s="155">
        <v>5</v>
      </c>
      <c r="I16" s="493"/>
      <c r="J16" s="154">
        <v>2</v>
      </c>
      <c r="K16" s="154">
        <v>6</v>
      </c>
      <c r="L16" s="154">
        <v>7</v>
      </c>
      <c r="M16" s="507"/>
      <c r="N16" s="504"/>
      <c r="O16" s="510"/>
      <c r="Q16" s="156"/>
    </row>
    <row r="17" spans="1:19" ht="26.25" customHeight="1" thickBot="1" thickTop="1">
      <c r="A17" s="483"/>
      <c r="B17" s="342" t="s">
        <v>92</v>
      </c>
      <c r="C17" s="455"/>
      <c r="D17" s="488"/>
      <c r="E17" s="157">
        <f>Bildungsgang!J29</f>
        <v>3.6</v>
      </c>
      <c r="F17" s="157">
        <f>Bildungsgang!K29</f>
        <v>2.6</v>
      </c>
      <c r="G17" s="157">
        <f>Bildungsgang!L29</f>
        <v>3</v>
      </c>
      <c r="H17" s="158">
        <f>Bildungsgang!N29</f>
        <v>1.3</v>
      </c>
      <c r="I17" s="493"/>
      <c r="J17" s="157">
        <f>Bildungsgang!K29</f>
        <v>2.6</v>
      </c>
      <c r="K17" s="157">
        <f>Bildungsgang!O29</f>
        <v>1.6</v>
      </c>
      <c r="L17" s="157">
        <f>Bildungsgang!P29</f>
        <v>3</v>
      </c>
      <c r="M17" s="507"/>
      <c r="N17" s="159">
        <f>Bildungsgang!R29</f>
        <v>2.3</v>
      </c>
      <c r="O17" s="171" t="str">
        <f>IF(OR(E22&gt;4,J22&gt;4,N22&gt;4),"Nicht bestanden","Bestanden")</f>
        <v>Bestanden</v>
      </c>
      <c r="P17" s="160"/>
      <c r="Q17" s="160"/>
      <c r="R17" s="160"/>
      <c r="S17" s="160"/>
    </row>
    <row r="18" spans="1:15" s="161" customFormat="1" ht="16.5" customHeight="1" thickTop="1">
      <c r="A18" s="483"/>
      <c r="B18" s="456" t="s">
        <v>66</v>
      </c>
      <c r="C18" s="457"/>
      <c r="D18" s="488"/>
      <c r="E18" s="460">
        <v>3</v>
      </c>
      <c r="F18" s="462">
        <v>3</v>
      </c>
      <c r="G18" s="463"/>
      <c r="H18" s="466">
        <v>4</v>
      </c>
      <c r="I18" s="493"/>
      <c r="J18" s="468">
        <v>4</v>
      </c>
      <c r="K18" s="470">
        <v>4</v>
      </c>
      <c r="L18" s="497">
        <v>4</v>
      </c>
      <c r="M18" s="507"/>
      <c r="N18" s="499">
        <v>3</v>
      </c>
      <c r="O18" s="425"/>
    </row>
    <row r="19" spans="1:15" s="161" customFormat="1" ht="18" customHeight="1" thickBot="1">
      <c r="A19" s="483"/>
      <c r="B19" s="458"/>
      <c r="C19" s="459"/>
      <c r="D19" s="488"/>
      <c r="E19" s="461"/>
      <c r="F19" s="464"/>
      <c r="G19" s="465"/>
      <c r="H19" s="467"/>
      <c r="I19" s="493"/>
      <c r="J19" s="469"/>
      <c r="K19" s="471"/>
      <c r="L19" s="498"/>
      <c r="M19" s="507"/>
      <c r="N19" s="500"/>
      <c r="O19" s="425"/>
    </row>
    <row r="20" spans="1:15" s="161" customFormat="1" ht="27" customHeight="1" thickTop="1">
      <c r="A20" s="483"/>
      <c r="B20" s="427" t="s">
        <v>98</v>
      </c>
      <c r="C20" s="428"/>
      <c r="D20" s="488"/>
      <c r="E20" s="169">
        <f>ROUND(E21,0)</f>
        <v>3</v>
      </c>
      <c r="F20" s="431">
        <f>ROUND(F21,0)</f>
        <v>3</v>
      </c>
      <c r="G20" s="432"/>
      <c r="H20" s="169">
        <f>ROUND(H21,0)</f>
        <v>3</v>
      </c>
      <c r="I20" s="493"/>
      <c r="J20" s="169">
        <f>ROUND(J21,0)</f>
        <v>4</v>
      </c>
      <c r="K20" s="169">
        <f>ROUND(K21,0)</f>
        <v>3</v>
      </c>
      <c r="L20" s="169">
        <f>ROUND(L21,0)</f>
        <v>4</v>
      </c>
      <c r="M20" s="507"/>
      <c r="N20" s="433"/>
      <c r="O20" s="425"/>
    </row>
    <row r="21" spans="1:15" ht="18" customHeight="1" thickBot="1">
      <c r="A21" s="483"/>
      <c r="B21" s="429"/>
      <c r="C21" s="430"/>
      <c r="D21" s="488"/>
      <c r="E21" s="170">
        <f>ROUNDDOWN((E17*$E$7+E18*$E$8)/($E$7+$E$8),1)</f>
        <v>3.1</v>
      </c>
      <c r="F21" s="435">
        <f>ROUNDDOWN((((F17*$I$7)/($I$7+$I$9)+(G17*$I$9)/($I$7+$I$9))*$E$7+F18*$E$8)/($E$7+$E$8),1)</f>
        <v>2.9</v>
      </c>
      <c r="G21" s="436"/>
      <c r="H21" s="170">
        <f>ROUNDDOWN((H17*$E$7+H18*$E$8)/($E$7+$E$8),1)</f>
        <v>3.3</v>
      </c>
      <c r="I21" s="493"/>
      <c r="J21" s="170">
        <f>ROUNDDOWN((J17*$E$7+J18*$E$9)/($E$7+$E$9),1)</f>
        <v>3.6</v>
      </c>
      <c r="K21" s="170">
        <f>ROUNDDOWN((K17*$E$7+K18*$E$9)/($E$7+$E$9),1)</f>
        <v>3.4</v>
      </c>
      <c r="L21" s="170">
        <f>ROUNDDOWN((L17*$E$7+L18*$E$9)/($E$7+$E$9),1)</f>
        <v>3.7</v>
      </c>
      <c r="M21" s="507"/>
      <c r="N21" s="434"/>
      <c r="O21" s="425"/>
    </row>
    <row r="22" spans="1:15" ht="26.25" customHeight="1" thickBot="1" thickTop="1">
      <c r="A22" s="483"/>
      <c r="B22" s="354" t="s">
        <v>94</v>
      </c>
      <c r="C22" s="501"/>
      <c r="D22" s="488"/>
      <c r="E22" s="441">
        <f>ROUND(E23,0)</f>
        <v>3</v>
      </c>
      <c r="F22" s="442"/>
      <c r="G22" s="442"/>
      <c r="H22" s="443"/>
      <c r="I22" s="493"/>
      <c r="J22" s="444">
        <f>ROUND(J23,0)</f>
        <v>4</v>
      </c>
      <c r="K22" s="445"/>
      <c r="L22" s="446"/>
      <c r="M22" s="507"/>
      <c r="N22" s="167">
        <f>ROUND(N23,0)</f>
        <v>3</v>
      </c>
      <c r="O22" s="425"/>
    </row>
    <row r="23" spans="1:15" ht="21.75" customHeight="1" thickBot="1" thickTop="1">
      <c r="A23" s="484"/>
      <c r="B23" s="502"/>
      <c r="C23" s="501"/>
      <c r="D23" s="489"/>
      <c r="E23" s="447">
        <f>ROUNDDOWN((E21+F21+H21)/COUNT(E21:H21),1)</f>
        <v>3.1</v>
      </c>
      <c r="F23" s="448"/>
      <c r="G23" s="448"/>
      <c r="H23" s="449"/>
      <c r="I23" s="494"/>
      <c r="J23" s="447">
        <f>ROUNDDOWN((J21+K21+L21)/COUNT(J21:L21),1)</f>
        <v>3.5</v>
      </c>
      <c r="K23" s="448"/>
      <c r="L23" s="449"/>
      <c r="M23" s="508"/>
      <c r="N23" s="168">
        <f>ROUNDDOWN((N17*$E$7+N18*$E$10)/($E$7+$E$10),1)</f>
        <v>2.8</v>
      </c>
      <c r="O23" s="426"/>
    </row>
    <row r="24" ht="21" customHeight="1" thickBot="1" thickTop="1"/>
    <row r="25" s="161" customFormat="1" ht="21" customHeight="1" hidden="1"/>
    <row r="26" s="161" customFormat="1" ht="21.75" customHeight="1" hidden="1"/>
    <row r="27" ht="20.25" customHeight="1" hidden="1"/>
    <row r="28" ht="30" customHeight="1" hidden="1"/>
    <row r="29" ht="18" customHeight="1" hidden="1" thickBot="1"/>
    <row r="30" spans="1:15" ht="27" customHeight="1" thickTop="1">
      <c r="A30" s="482">
        <f>Bildungsgang!A31</f>
        <v>2</v>
      </c>
      <c r="B30" s="485" t="str">
        <f>Bildungsgang!B31</f>
        <v>Name</v>
      </c>
      <c r="C30" s="514"/>
      <c r="D30" s="487" t="s">
        <v>63</v>
      </c>
      <c r="E30" s="490"/>
      <c r="F30" s="490"/>
      <c r="G30" s="490"/>
      <c r="H30" s="490"/>
      <c r="I30" s="492" t="s">
        <v>65</v>
      </c>
      <c r="J30" s="495"/>
      <c r="K30" s="495"/>
      <c r="L30" s="515"/>
      <c r="M30" s="472" t="s">
        <v>64</v>
      </c>
      <c r="N30" s="153"/>
      <c r="O30" s="475" t="s">
        <v>25</v>
      </c>
    </row>
    <row r="31" spans="1:15" ht="33.75" customHeight="1">
      <c r="A31" s="483"/>
      <c r="B31" s="338" t="str">
        <f>Bildungsgang!B32</f>
        <v>Geburtsdatum</v>
      </c>
      <c r="C31" s="505"/>
      <c r="D31" s="488"/>
      <c r="E31" s="478" t="s">
        <v>74</v>
      </c>
      <c r="F31" s="478" t="s">
        <v>76</v>
      </c>
      <c r="G31" s="478" t="s">
        <v>79</v>
      </c>
      <c r="H31" s="512" t="s">
        <v>75</v>
      </c>
      <c r="I31" s="493"/>
      <c r="J31" s="478" t="s">
        <v>76</v>
      </c>
      <c r="K31" s="478" t="s">
        <v>77</v>
      </c>
      <c r="L31" s="478" t="s">
        <v>78</v>
      </c>
      <c r="M31" s="507"/>
      <c r="N31" s="450" t="s">
        <v>14</v>
      </c>
      <c r="O31" s="509"/>
    </row>
    <row r="32" spans="1:15" ht="49.5" customHeight="1">
      <c r="A32" s="483"/>
      <c r="B32" s="338" t="str">
        <f>Bildungsgang!B33</f>
        <v>Geburtsort</v>
      </c>
      <c r="C32" s="505"/>
      <c r="D32" s="488"/>
      <c r="E32" s="511"/>
      <c r="F32" s="511"/>
      <c r="G32" s="511"/>
      <c r="H32" s="513"/>
      <c r="I32" s="493"/>
      <c r="J32" s="511"/>
      <c r="K32" s="511"/>
      <c r="L32" s="511"/>
      <c r="M32" s="507"/>
      <c r="N32" s="503"/>
      <c r="O32" s="509"/>
    </row>
    <row r="33" spans="1:17" ht="24" customHeight="1" thickBot="1">
      <c r="A33" s="483"/>
      <c r="B33" s="340" t="str">
        <f>'Prüfung BbS-VO 2013'!B35</f>
        <v>letzter Schulabschluss</v>
      </c>
      <c r="C33" s="506"/>
      <c r="D33" s="488"/>
      <c r="E33" s="154">
        <v>1</v>
      </c>
      <c r="F33" s="154">
        <v>2</v>
      </c>
      <c r="G33" s="154">
        <v>3</v>
      </c>
      <c r="H33" s="155">
        <v>5</v>
      </c>
      <c r="I33" s="493"/>
      <c r="J33" s="154">
        <v>2</v>
      </c>
      <c r="K33" s="154">
        <v>6</v>
      </c>
      <c r="L33" s="154">
        <v>7</v>
      </c>
      <c r="M33" s="507"/>
      <c r="N33" s="504"/>
      <c r="O33" s="510"/>
      <c r="Q33" s="156"/>
    </row>
    <row r="34" spans="1:19" ht="26.25" customHeight="1" thickBot="1" thickTop="1">
      <c r="A34" s="483"/>
      <c r="B34" s="342" t="s">
        <v>92</v>
      </c>
      <c r="C34" s="455"/>
      <c r="D34" s="488"/>
      <c r="E34" s="157">
        <f>Bildungsgang!J46</f>
        <v>0</v>
      </c>
      <c r="F34" s="157">
        <f>Bildungsgang!K46</f>
        <v>0</v>
      </c>
      <c r="G34" s="157">
        <f>Bildungsgang!L46</f>
        <v>0</v>
      </c>
      <c r="H34" s="158">
        <f>Bildungsgang!N46</f>
        <v>0</v>
      </c>
      <c r="I34" s="493"/>
      <c r="J34" s="157">
        <f>Bildungsgang!K46</f>
        <v>0</v>
      </c>
      <c r="K34" s="157">
        <f>Bildungsgang!O46</f>
        <v>0</v>
      </c>
      <c r="L34" s="157">
        <f>Bildungsgang!P46</f>
        <v>0</v>
      </c>
      <c r="M34" s="507"/>
      <c r="N34" s="159">
        <f>Bildungsgang!R46</f>
        <v>0</v>
      </c>
      <c r="O34" s="171" t="str">
        <f>IF(OR(E39&gt;4,J39&gt;4,N39&gt;4),"Nicht bestanden","Bestanden")</f>
        <v>Bestanden</v>
      </c>
      <c r="P34" s="160"/>
      <c r="Q34" s="160"/>
      <c r="R34" s="160"/>
      <c r="S34" s="160"/>
    </row>
    <row r="35" spans="1:15" s="161" customFormat="1" ht="16.5" customHeight="1" thickTop="1">
      <c r="A35" s="483"/>
      <c r="B35" s="456" t="s">
        <v>66</v>
      </c>
      <c r="C35" s="457"/>
      <c r="D35" s="488"/>
      <c r="E35" s="460"/>
      <c r="F35" s="462"/>
      <c r="G35" s="463"/>
      <c r="H35" s="466"/>
      <c r="I35" s="493"/>
      <c r="J35" s="468"/>
      <c r="K35" s="470"/>
      <c r="L35" s="497"/>
      <c r="M35" s="507"/>
      <c r="N35" s="499"/>
      <c r="O35" s="425"/>
    </row>
    <row r="36" spans="1:15" s="161" customFormat="1" ht="18" customHeight="1" thickBot="1">
      <c r="A36" s="483"/>
      <c r="B36" s="458"/>
      <c r="C36" s="459"/>
      <c r="D36" s="488"/>
      <c r="E36" s="461"/>
      <c r="F36" s="464"/>
      <c r="G36" s="465"/>
      <c r="H36" s="467"/>
      <c r="I36" s="493"/>
      <c r="J36" s="469"/>
      <c r="K36" s="471"/>
      <c r="L36" s="498"/>
      <c r="M36" s="507"/>
      <c r="N36" s="500"/>
      <c r="O36" s="425"/>
    </row>
    <row r="37" spans="1:15" s="161" customFormat="1" ht="27" customHeight="1" thickTop="1">
      <c r="A37" s="483"/>
      <c r="B37" s="427" t="s">
        <v>98</v>
      </c>
      <c r="C37" s="428"/>
      <c r="D37" s="488"/>
      <c r="E37" s="169">
        <f>ROUND(E38,0)</f>
        <v>0</v>
      </c>
      <c r="F37" s="431">
        <f>ROUND(F38,0)</f>
        <v>0</v>
      </c>
      <c r="G37" s="432"/>
      <c r="H37" s="169">
        <f>ROUND(H38,0)</f>
        <v>0</v>
      </c>
      <c r="I37" s="493"/>
      <c r="J37" s="169">
        <f>ROUND(J38,0)</f>
        <v>0</v>
      </c>
      <c r="K37" s="169">
        <f>ROUND(K38,0)</f>
        <v>0</v>
      </c>
      <c r="L37" s="169">
        <f>ROUND(L38,0)</f>
        <v>0</v>
      </c>
      <c r="M37" s="507"/>
      <c r="N37" s="433"/>
      <c r="O37" s="425"/>
    </row>
    <row r="38" spans="1:15" ht="18" customHeight="1" thickBot="1">
      <c r="A38" s="483"/>
      <c r="B38" s="429"/>
      <c r="C38" s="430"/>
      <c r="D38" s="488"/>
      <c r="E38" s="170">
        <f>ROUNDDOWN((E34*$E$7+E35*$E$8)/($E$7+$E$8),1)</f>
        <v>0</v>
      </c>
      <c r="F38" s="435">
        <f>ROUNDDOWN((((F34*$I$7)/($I$7+$I$9)+(G34*$I$9)/($I$7+$I$9))*$E$7+F35*$E$8)/($E$7+$E$8),1)</f>
        <v>0</v>
      </c>
      <c r="G38" s="436"/>
      <c r="H38" s="170">
        <f>ROUNDDOWN((H34*$E$7+H35*$E$8)/($E$7+$E$8),1)</f>
        <v>0</v>
      </c>
      <c r="I38" s="493"/>
      <c r="J38" s="170">
        <f>ROUNDDOWN((J34*$E$7+J35*$E$9)/($E$7+$E$9),1)</f>
        <v>0</v>
      </c>
      <c r="K38" s="170">
        <f>ROUNDDOWN((K34*$E$7+K35*$E$9)/($E$7+$E$9),1)</f>
        <v>0</v>
      </c>
      <c r="L38" s="170">
        <f>ROUNDDOWN((L34*$E$7+L35*$E$9)/($E$7+$E$9),1)</f>
        <v>0</v>
      </c>
      <c r="M38" s="507"/>
      <c r="N38" s="434"/>
      <c r="O38" s="425"/>
    </row>
    <row r="39" spans="1:15" ht="26.25" customHeight="1" thickBot="1" thickTop="1">
      <c r="A39" s="483"/>
      <c r="B39" s="354" t="s">
        <v>94</v>
      </c>
      <c r="C39" s="501"/>
      <c r="D39" s="488"/>
      <c r="E39" s="441">
        <f>ROUND(E40,0)</f>
        <v>0</v>
      </c>
      <c r="F39" s="442"/>
      <c r="G39" s="442"/>
      <c r="H39" s="443"/>
      <c r="I39" s="493"/>
      <c r="J39" s="444">
        <f>ROUND(J40,0)</f>
        <v>0</v>
      </c>
      <c r="K39" s="445"/>
      <c r="L39" s="446"/>
      <c r="M39" s="507"/>
      <c r="N39" s="167">
        <f>ROUND(N40,0)</f>
        <v>0</v>
      </c>
      <c r="O39" s="425"/>
    </row>
    <row r="40" spans="1:15" ht="21.75" customHeight="1" thickBot="1" thickTop="1">
      <c r="A40" s="484"/>
      <c r="B40" s="502"/>
      <c r="C40" s="501"/>
      <c r="D40" s="489"/>
      <c r="E40" s="447">
        <f>ROUNDDOWN((E38+F38+H38)/COUNT(E38:H38),1)</f>
        <v>0</v>
      </c>
      <c r="F40" s="448"/>
      <c r="G40" s="448"/>
      <c r="H40" s="449"/>
      <c r="I40" s="494"/>
      <c r="J40" s="447">
        <f>ROUNDDOWN((J38+K38+L38)/COUNT(J38:L38),1)</f>
        <v>0</v>
      </c>
      <c r="K40" s="448"/>
      <c r="L40" s="449"/>
      <c r="M40" s="508"/>
      <c r="N40" s="168">
        <f>ROUNDDOWN((N34*$E$7+N35*$E$10)/($E$7+$E$10),1)</f>
        <v>0</v>
      </c>
      <c r="O40" s="426"/>
    </row>
    <row r="41" ht="21" customHeight="1" thickBot="1" thickTop="1"/>
    <row r="42" s="161" customFormat="1" ht="21" customHeight="1" hidden="1"/>
    <row r="43" s="161" customFormat="1" ht="21.75" customHeight="1" hidden="1"/>
    <row r="44" ht="20.25" customHeight="1" hidden="1"/>
    <row r="45" ht="30" customHeight="1" hidden="1"/>
    <row r="46" ht="18" customHeight="1" hidden="1"/>
    <row r="47" spans="1:15" ht="27" customHeight="1" thickTop="1">
      <c r="A47" s="482">
        <f>Bildungsgang!A48</f>
        <v>3</v>
      </c>
      <c r="B47" s="485" t="str">
        <f>Bildungsgang!B48</f>
        <v>Name</v>
      </c>
      <c r="C47" s="514"/>
      <c r="D47" s="487" t="s">
        <v>63</v>
      </c>
      <c r="E47" s="490"/>
      <c r="F47" s="490"/>
      <c r="G47" s="490"/>
      <c r="H47" s="490"/>
      <c r="I47" s="492" t="s">
        <v>65</v>
      </c>
      <c r="J47" s="495"/>
      <c r="K47" s="495"/>
      <c r="L47" s="515"/>
      <c r="M47" s="472" t="s">
        <v>64</v>
      </c>
      <c r="N47" s="153"/>
      <c r="O47" s="475" t="s">
        <v>25</v>
      </c>
    </row>
    <row r="48" spans="1:15" ht="33.75" customHeight="1">
      <c r="A48" s="483"/>
      <c r="B48" s="338" t="str">
        <f>Bildungsgang!B49</f>
        <v>Geburtsdatum</v>
      </c>
      <c r="C48" s="505"/>
      <c r="D48" s="488"/>
      <c r="E48" s="478" t="s">
        <v>74</v>
      </c>
      <c r="F48" s="478" t="s">
        <v>76</v>
      </c>
      <c r="G48" s="478" t="s">
        <v>79</v>
      </c>
      <c r="H48" s="512" t="s">
        <v>75</v>
      </c>
      <c r="I48" s="493"/>
      <c r="J48" s="478" t="s">
        <v>76</v>
      </c>
      <c r="K48" s="478" t="s">
        <v>77</v>
      </c>
      <c r="L48" s="478" t="s">
        <v>78</v>
      </c>
      <c r="M48" s="507"/>
      <c r="N48" s="450" t="s">
        <v>14</v>
      </c>
      <c r="O48" s="509"/>
    </row>
    <row r="49" spans="1:15" ht="49.5" customHeight="1">
      <c r="A49" s="483"/>
      <c r="B49" s="338" t="str">
        <f>Bildungsgang!B50</f>
        <v>Geburtsort</v>
      </c>
      <c r="C49" s="505"/>
      <c r="D49" s="488"/>
      <c r="E49" s="511"/>
      <c r="F49" s="511"/>
      <c r="G49" s="511"/>
      <c r="H49" s="513"/>
      <c r="I49" s="493"/>
      <c r="J49" s="511"/>
      <c r="K49" s="511"/>
      <c r="L49" s="511"/>
      <c r="M49" s="507"/>
      <c r="N49" s="503"/>
      <c r="O49" s="509"/>
    </row>
    <row r="50" spans="1:17" ht="24" customHeight="1" thickBot="1">
      <c r="A50" s="483"/>
      <c r="B50" s="340" t="str">
        <f>'Prüfung BbS-VO 2013'!B52</f>
        <v>letzter Schulabschluss</v>
      </c>
      <c r="C50" s="506"/>
      <c r="D50" s="488"/>
      <c r="E50" s="154">
        <v>1</v>
      </c>
      <c r="F50" s="154">
        <v>2</v>
      </c>
      <c r="G50" s="154">
        <v>3</v>
      </c>
      <c r="H50" s="155">
        <v>5</v>
      </c>
      <c r="I50" s="493"/>
      <c r="J50" s="154">
        <v>2</v>
      </c>
      <c r="K50" s="154">
        <v>6</v>
      </c>
      <c r="L50" s="154">
        <v>7</v>
      </c>
      <c r="M50" s="507"/>
      <c r="N50" s="504"/>
      <c r="O50" s="510"/>
      <c r="Q50" s="156"/>
    </row>
    <row r="51" spans="1:19" ht="26.25" customHeight="1" thickBot="1" thickTop="1">
      <c r="A51" s="483"/>
      <c r="B51" s="342" t="s">
        <v>92</v>
      </c>
      <c r="C51" s="455"/>
      <c r="D51" s="488"/>
      <c r="E51" s="157">
        <f>Bildungsgang!J63</f>
        <v>0</v>
      </c>
      <c r="F51" s="157">
        <f>Bildungsgang!K63</f>
        <v>0</v>
      </c>
      <c r="G51" s="157">
        <f>Bildungsgang!L63</f>
        <v>0</v>
      </c>
      <c r="H51" s="158">
        <f>Bildungsgang!N63</f>
        <v>0</v>
      </c>
      <c r="I51" s="493"/>
      <c r="J51" s="157">
        <f>Bildungsgang!K63</f>
        <v>0</v>
      </c>
      <c r="K51" s="157">
        <f>Bildungsgang!O63</f>
        <v>0</v>
      </c>
      <c r="L51" s="157">
        <f>Bildungsgang!P63</f>
        <v>0</v>
      </c>
      <c r="M51" s="507"/>
      <c r="N51" s="159">
        <f>Bildungsgang!R63</f>
        <v>0</v>
      </c>
      <c r="O51" s="171" t="str">
        <f>IF(OR(E56&gt;4,J56&gt;4,N56&gt;4),"Nicht bestanden","Bestanden")</f>
        <v>Bestanden</v>
      </c>
      <c r="P51" s="160"/>
      <c r="Q51" s="160"/>
      <c r="R51" s="160"/>
      <c r="S51" s="160"/>
    </row>
    <row r="52" spans="1:15" s="161" customFormat="1" ht="16.5" customHeight="1" thickTop="1">
      <c r="A52" s="483"/>
      <c r="B52" s="456" t="s">
        <v>66</v>
      </c>
      <c r="C52" s="457"/>
      <c r="D52" s="488"/>
      <c r="E52" s="460"/>
      <c r="F52" s="462"/>
      <c r="G52" s="463"/>
      <c r="H52" s="466"/>
      <c r="I52" s="493"/>
      <c r="J52" s="468"/>
      <c r="K52" s="470"/>
      <c r="L52" s="497"/>
      <c r="M52" s="507"/>
      <c r="N52" s="499"/>
      <c r="O52" s="425"/>
    </row>
    <row r="53" spans="1:15" s="161" customFormat="1" ht="18" customHeight="1" thickBot="1">
      <c r="A53" s="483"/>
      <c r="B53" s="458"/>
      <c r="C53" s="459"/>
      <c r="D53" s="488"/>
      <c r="E53" s="461"/>
      <c r="F53" s="464"/>
      <c r="G53" s="465"/>
      <c r="H53" s="467"/>
      <c r="I53" s="493"/>
      <c r="J53" s="469"/>
      <c r="K53" s="471"/>
      <c r="L53" s="498"/>
      <c r="M53" s="507"/>
      <c r="N53" s="500"/>
      <c r="O53" s="425"/>
    </row>
    <row r="54" spans="1:15" s="161" customFormat="1" ht="27" customHeight="1" thickTop="1">
      <c r="A54" s="483"/>
      <c r="B54" s="427" t="s">
        <v>98</v>
      </c>
      <c r="C54" s="428"/>
      <c r="D54" s="488"/>
      <c r="E54" s="169">
        <f>ROUND(E55,0)</f>
        <v>0</v>
      </c>
      <c r="F54" s="431">
        <f>ROUND(F55,0)</f>
        <v>0</v>
      </c>
      <c r="G54" s="432"/>
      <c r="H54" s="169">
        <f>ROUND(H55,0)</f>
        <v>0</v>
      </c>
      <c r="I54" s="493"/>
      <c r="J54" s="169">
        <f>ROUND(J55,0)</f>
        <v>0</v>
      </c>
      <c r="K54" s="169">
        <f>ROUND(K55,0)</f>
        <v>0</v>
      </c>
      <c r="L54" s="169">
        <f>ROUND(L55,0)</f>
        <v>0</v>
      </c>
      <c r="M54" s="507"/>
      <c r="N54" s="433"/>
      <c r="O54" s="425"/>
    </row>
    <row r="55" spans="1:15" ht="18" customHeight="1" thickBot="1">
      <c r="A55" s="483"/>
      <c r="B55" s="429"/>
      <c r="C55" s="430"/>
      <c r="D55" s="488"/>
      <c r="E55" s="170">
        <f>ROUNDDOWN((E51*$E$7+E52*$E$8)/($E$7+$E$8),1)</f>
        <v>0</v>
      </c>
      <c r="F55" s="435">
        <f>ROUNDDOWN((((F51*$I$7)/($I$7+$I$9)+(G51*$I$9)/($I$7+$I$9))*$E$7+F52*$E$8)/($E$7+$E$8),1)</f>
        <v>0</v>
      </c>
      <c r="G55" s="436"/>
      <c r="H55" s="170">
        <f>ROUNDDOWN((H51*$E$7+H52*$E$8)/($E$7+$E$8),1)</f>
        <v>0</v>
      </c>
      <c r="I55" s="493"/>
      <c r="J55" s="170">
        <f>ROUNDDOWN((J51*$E$7+J52*$E$9)/($E$7+$E$9),1)</f>
        <v>0</v>
      </c>
      <c r="K55" s="170">
        <f>ROUNDDOWN((K51*$E$7+K52*$E$9)/($E$7+$E$9),1)</f>
        <v>0</v>
      </c>
      <c r="L55" s="170">
        <f>ROUNDDOWN((L51*$E$7+L52*$E$9)/($E$7+$E$9),1)</f>
        <v>0</v>
      </c>
      <c r="M55" s="507"/>
      <c r="N55" s="434"/>
      <c r="O55" s="425"/>
    </row>
    <row r="56" spans="1:15" ht="26.25" customHeight="1" thickBot="1" thickTop="1">
      <c r="A56" s="483"/>
      <c r="B56" s="354" t="s">
        <v>94</v>
      </c>
      <c r="C56" s="501"/>
      <c r="D56" s="488"/>
      <c r="E56" s="441">
        <f>ROUND(E57,0)</f>
        <v>0</v>
      </c>
      <c r="F56" s="442"/>
      <c r="G56" s="442"/>
      <c r="H56" s="443"/>
      <c r="I56" s="493"/>
      <c r="J56" s="444">
        <f>ROUND(J57,0)</f>
        <v>0</v>
      </c>
      <c r="K56" s="445"/>
      <c r="L56" s="446"/>
      <c r="M56" s="507"/>
      <c r="N56" s="167">
        <f>ROUND(N57,0)</f>
        <v>0</v>
      </c>
      <c r="O56" s="425"/>
    </row>
    <row r="57" spans="1:15" ht="21.75" customHeight="1" thickBot="1" thickTop="1">
      <c r="A57" s="484"/>
      <c r="B57" s="502"/>
      <c r="C57" s="501"/>
      <c r="D57" s="489"/>
      <c r="E57" s="447">
        <f>ROUNDDOWN((E55+F55+H55)/COUNT(E55:H55),1)</f>
        <v>0</v>
      </c>
      <c r="F57" s="448"/>
      <c r="G57" s="448"/>
      <c r="H57" s="449"/>
      <c r="I57" s="494"/>
      <c r="J57" s="447">
        <f>ROUNDDOWN((J55+K55+L55)/COUNT(J55:L55),1)</f>
        <v>0</v>
      </c>
      <c r="K57" s="448"/>
      <c r="L57" s="449"/>
      <c r="M57" s="508"/>
      <c r="N57" s="168">
        <f>ROUNDDOWN((N51*$E$7+N52*$E$10)/($E$7+$E$10),1)</f>
        <v>0</v>
      </c>
      <c r="O57" s="426"/>
    </row>
    <row r="58" ht="21" customHeight="1" thickBot="1" thickTop="1"/>
    <row r="59" s="161" customFormat="1" ht="21" customHeight="1" hidden="1"/>
    <row r="60" s="161" customFormat="1" ht="21.75" customHeight="1" hidden="1"/>
    <row r="61" ht="20.25" customHeight="1" hidden="1"/>
    <row r="62" ht="30" customHeight="1" hidden="1"/>
    <row r="63" ht="18" customHeight="1" hidden="1"/>
    <row r="64" spans="1:15" ht="27" customHeight="1" thickTop="1">
      <c r="A64" s="482">
        <f>Bildungsgang!A65</f>
        <v>4</v>
      </c>
      <c r="B64" s="485" t="str">
        <f>Bildungsgang!B65</f>
        <v>Name</v>
      </c>
      <c r="C64" s="514"/>
      <c r="D64" s="487" t="s">
        <v>63</v>
      </c>
      <c r="E64" s="490"/>
      <c r="F64" s="490"/>
      <c r="G64" s="490"/>
      <c r="H64" s="490"/>
      <c r="I64" s="492" t="s">
        <v>65</v>
      </c>
      <c r="J64" s="495"/>
      <c r="K64" s="495"/>
      <c r="L64" s="515"/>
      <c r="M64" s="472" t="s">
        <v>64</v>
      </c>
      <c r="N64" s="153"/>
      <c r="O64" s="475" t="s">
        <v>25</v>
      </c>
    </row>
    <row r="65" spans="1:15" ht="33.75" customHeight="1">
      <c r="A65" s="483"/>
      <c r="B65" s="338" t="str">
        <f>Bildungsgang!B66</f>
        <v>Geburtsdatum</v>
      </c>
      <c r="C65" s="505"/>
      <c r="D65" s="488"/>
      <c r="E65" s="478" t="s">
        <v>74</v>
      </c>
      <c r="F65" s="478" t="s">
        <v>76</v>
      </c>
      <c r="G65" s="478" t="s">
        <v>79</v>
      </c>
      <c r="H65" s="512" t="s">
        <v>75</v>
      </c>
      <c r="I65" s="493"/>
      <c r="J65" s="478" t="s">
        <v>76</v>
      </c>
      <c r="K65" s="478" t="s">
        <v>77</v>
      </c>
      <c r="L65" s="478" t="s">
        <v>78</v>
      </c>
      <c r="M65" s="507"/>
      <c r="N65" s="450" t="s">
        <v>14</v>
      </c>
      <c r="O65" s="509"/>
    </row>
    <row r="66" spans="1:15" ht="49.5" customHeight="1">
      <c r="A66" s="483"/>
      <c r="B66" s="338" t="str">
        <f>Bildungsgang!B67</f>
        <v>Geburtsort</v>
      </c>
      <c r="C66" s="505"/>
      <c r="D66" s="488"/>
      <c r="E66" s="511"/>
      <c r="F66" s="511"/>
      <c r="G66" s="511"/>
      <c r="H66" s="513"/>
      <c r="I66" s="493"/>
      <c r="J66" s="511"/>
      <c r="K66" s="511"/>
      <c r="L66" s="511"/>
      <c r="M66" s="507"/>
      <c r="N66" s="503"/>
      <c r="O66" s="509"/>
    </row>
    <row r="67" spans="1:17" ht="24" customHeight="1" thickBot="1">
      <c r="A67" s="483"/>
      <c r="B67" s="340" t="str">
        <f>'Prüfung BbS-VO 2013'!B69</f>
        <v>letzter Schulabschluss</v>
      </c>
      <c r="C67" s="506"/>
      <c r="D67" s="488"/>
      <c r="E67" s="154">
        <v>1</v>
      </c>
      <c r="F67" s="154">
        <v>2</v>
      </c>
      <c r="G67" s="154">
        <v>3</v>
      </c>
      <c r="H67" s="155">
        <v>5</v>
      </c>
      <c r="I67" s="493"/>
      <c r="J67" s="154">
        <v>2</v>
      </c>
      <c r="K67" s="154">
        <v>6</v>
      </c>
      <c r="L67" s="154">
        <v>7</v>
      </c>
      <c r="M67" s="507"/>
      <c r="N67" s="504"/>
      <c r="O67" s="510"/>
      <c r="Q67" s="156"/>
    </row>
    <row r="68" spans="1:19" ht="26.25" customHeight="1" thickBot="1" thickTop="1">
      <c r="A68" s="483"/>
      <c r="B68" s="342" t="s">
        <v>92</v>
      </c>
      <c r="C68" s="455"/>
      <c r="D68" s="488"/>
      <c r="E68" s="157">
        <f>Bildungsgang!J80</f>
        <v>0</v>
      </c>
      <c r="F68" s="157">
        <f>Bildungsgang!K80</f>
        <v>0</v>
      </c>
      <c r="G68" s="157">
        <f>Bildungsgang!L80</f>
        <v>0</v>
      </c>
      <c r="H68" s="158">
        <f>Bildungsgang!N80</f>
        <v>0</v>
      </c>
      <c r="I68" s="493"/>
      <c r="J68" s="157">
        <f>Bildungsgang!K80</f>
        <v>0</v>
      </c>
      <c r="K68" s="157">
        <f>Bildungsgang!O80</f>
        <v>0</v>
      </c>
      <c r="L68" s="157">
        <f>Bildungsgang!P80</f>
        <v>0</v>
      </c>
      <c r="M68" s="507"/>
      <c r="N68" s="159">
        <f>Bildungsgang!R80</f>
        <v>0</v>
      </c>
      <c r="O68" s="171" t="str">
        <f>IF(OR(E73&gt;4,J73&gt;4,N73&gt;4),"Nicht bestanden","Bestanden")</f>
        <v>Bestanden</v>
      </c>
      <c r="P68" s="160"/>
      <c r="Q68" s="160"/>
      <c r="R68" s="160"/>
      <c r="S68" s="160"/>
    </row>
    <row r="69" spans="1:15" s="161" customFormat="1" ht="16.5" customHeight="1" thickTop="1">
      <c r="A69" s="483"/>
      <c r="B69" s="456" t="s">
        <v>66</v>
      </c>
      <c r="C69" s="457"/>
      <c r="D69" s="488"/>
      <c r="E69" s="460"/>
      <c r="F69" s="462"/>
      <c r="G69" s="463"/>
      <c r="H69" s="466"/>
      <c r="I69" s="493"/>
      <c r="J69" s="468"/>
      <c r="K69" s="470"/>
      <c r="L69" s="497"/>
      <c r="M69" s="507"/>
      <c r="N69" s="499"/>
      <c r="O69" s="425"/>
    </row>
    <row r="70" spans="1:15" s="161" customFormat="1" ht="18" customHeight="1" thickBot="1">
      <c r="A70" s="483"/>
      <c r="B70" s="458"/>
      <c r="C70" s="459"/>
      <c r="D70" s="488"/>
      <c r="E70" s="461"/>
      <c r="F70" s="464"/>
      <c r="G70" s="465"/>
      <c r="H70" s="467"/>
      <c r="I70" s="493"/>
      <c r="J70" s="469"/>
      <c r="K70" s="471"/>
      <c r="L70" s="498"/>
      <c r="M70" s="507"/>
      <c r="N70" s="500"/>
      <c r="O70" s="425"/>
    </row>
    <row r="71" spans="1:15" s="161" customFormat="1" ht="27" customHeight="1" thickTop="1">
      <c r="A71" s="483"/>
      <c r="B71" s="427" t="s">
        <v>98</v>
      </c>
      <c r="C71" s="428"/>
      <c r="D71" s="488"/>
      <c r="E71" s="169">
        <f>ROUND(E72,0)</f>
        <v>0</v>
      </c>
      <c r="F71" s="431">
        <f>ROUND(F72,0)</f>
        <v>0</v>
      </c>
      <c r="G71" s="432"/>
      <c r="H71" s="169">
        <f>ROUND(H72,0)</f>
        <v>0</v>
      </c>
      <c r="I71" s="493"/>
      <c r="J71" s="169">
        <f>ROUND(J72,0)</f>
        <v>0</v>
      </c>
      <c r="K71" s="169">
        <f>ROUND(K72,0)</f>
        <v>0</v>
      </c>
      <c r="L71" s="169">
        <f>ROUND(L72,0)</f>
        <v>0</v>
      </c>
      <c r="M71" s="507"/>
      <c r="N71" s="433"/>
      <c r="O71" s="425"/>
    </row>
    <row r="72" spans="1:15" ht="18" customHeight="1" thickBot="1">
      <c r="A72" s="483"/>
      <c r="B72" s="429"/>
      <c r="C72" s="430"/>
      <c r="D72" s="488"/>
      <c r="E72" s="170">
        <f>ROUNDDOWN((E68*$E$7+E69*$E$8)/($E$7+$E$8),1)</f>
        <v>0</v>
      </c>
      <c r="F72" s="435">
        <f>ROUNDDOWN((((F68*$I$7)/($I$7+$I$9)+(G68*$I$9)/($I$7+$I$9))*$E$7+F69*$E$8)/($E$7+$E$8),1)</f>
        <v>0</v>
      </c>
      <c r="G72" s="436"/>
      <c r="H72" s="170">
        <f>ROUNDDOWN((H68*$E$7+H69*$E$8)/($E$7+$E$8),1)</f>
        <v>0</v>
      </c>
      <c r="I72" s="493"/>
      <c r="J72" s="170">
        <f>ROUNDDOWN((J68*$E$7+J69*$E$9)/($E$7+$E$9),1)</f>
        <v>0</v>
      </c>
      <c r="K72" s="170">
        <f>ROUNDDOWN((K68*$E$7+K69*$E$9)/($E$7+$E$9),1)</f>
        <v>0</v>
      </c>
      <c r="L72" s="170">
        <f>ROUNDDOWN((L68*$E$7+L69*$E$9)/($E$7+$E$9),1)</f>
        <v>0</v>
      </c>
      <c r="M72" s="507"/>
      <c r="N72" s="434"/>
      <c r="O72" s="425"/>
    </row>
    <row r="73" spans="1:15" ht="26.25" customHeight="1" thickBot="1" thickTop="1">
      <c r="A73" s="483"/>
      <c r="B73" s="354" t="s">
        <v>94</v>
      </c>
      <c r="C73" s="501"/>
      <c r="D73" s="488"/>
      <c r="E73" s="441">
        <f>ROUND(E74,0)</f>
        <v>0</v>
      </c>
      <c r="F73" s="442"/>
      <c r="G73" s="442"/>
      <c r="H73" s="443"/>
      <c r="I73" s="493"/>
      <c r="J73" s="444">
        <f>ROUND(J74,0)</f>
        <v>0</v>
      </c>
      <c r="K73" s="445"/>
      <c r="L73" s="446"/>
      <c r="M73" s="507"/>
      <c r="N73" s="167">
        <f>ROUND(N74,0)</f>
        <v>0</v>
      </c>
      <c r="O73" s="425"/>
    </row>
    <row r="74" spans="1:15" ht="21.75" customHeight="1" thickBot="1" thickTop="1">
      <c r="A74" s="484"/>
      <c r="B74" s="502"/>
      <c r="C74" s="501"/>
      <c r="D74" s="489"/>
      <c r="E74" s="447">
        <f>ROUNDDOWN((E72+F72+H72)/COUNT(E72:H72),1)</f>
        <v>0</v>
      </c>
      <c r="F74" s="448"/>
      <c r="G74" s="448"/>
      <c r="H74" s="449"/>
      <c r="I74" s="494"/>
      <c r="J74" s="447">
        <f>ROUNDDOWN((J72+K72+L72)/COUNT(J72:L72),1)</f>
        <v>0</v>
      </c>
      <c r="K74" s="448"/>
      <c r="L74" s="449"/>
      <c r="M74" s="508"/>
      <c r="N74" s="168">
        <f>ROUNDDOWN((N68*$E$7+N69*$E$10)/($E$7+$E$10),1)</f>
        <v>0</v>
      </c>
      <c r="O74" s="426"/>
    </row>
    <row r="75" ht="21" customHeight="1" thickBot="1" thickTop="1"/>
    <row r="76" s="161" customFormat="1" ht="21" customHeight="1" hidden="1"/>
    <row r="77" s="161" customFormat="1" ht="21.75" customHeight="1" hidden="1"/>
    <row r="78" ht="20.25" customHeight="1" hidden="1"/>
    <row r="79" ht="30" customHeight="1" hidden="1"/>
    <row r="80" ht="18" customHeight="1" hidden="1"/>
    <row r="81" spans="1:15" ht="27" customHeight="1" thickTop="1">
      <c r="A81" s="482">
        <f>Bildungsgang!A82</f>
        <v>5</v>
      </c>
      <c r="B81" s="485" t="str">
        <f>Bildungsgang!B82</f>
        <v>Name</v>
      </c>
      <c r="C81" s="514"/>
      <c r="D81" s="487" t="s">
        <v>63</v>
      </c>
      <c r="E81" s="490"/>
      <c r="F81" s="490"/>
      <c r="G81" s="490"/>
      <c r="H81" s="490"/>
      <c r="I81" s="492" t="s">
        <v>65</v>
      </c>
      <c r="J81" s="495"/>
      <c r="K81" s="495"/>
      <c r="L81" s="515"/>
      <c r="M81" s="472" t="s">
        <v>64</v>
      </c>
      <c r="N81" s="153"/>
      <c r="O81" s="475" t="s">
        <v>25</v>
      </c>
    </row>
    <row r="82" spans="1:15" ht="33.75" customHeight="1">
      <c r="A82" s="483"/>
      <c r="B82" s="338" t="str">
        <f>Bildungsgang!B83</f>
        <v>Geburtsdatum</v>
      </c>
      <c r="C82" s="505"/>
      <c r="D82" s="488"/>
      <c r="E82" s="478" t="s">
        <v>74</v>
      </c>
      <c r="F82" s="478" t="s">
        <v>76</v>
      </c>
      <c r="G82" s="478" t="s">
        <v>79</v>
      </c>
      <c r="H82" s="512" t="s">
        <v>75</v>
      </c>
      <c r="I82" s="493"/>
      <c r="J82" s="478" t="s">
        <v>76</v>
      </c>
      <c r="K82" s="478" t="s">
        <v>77</v>
      </c>
      <c r="L82" s="478" t="s">
        <v>78</v>
      </c>
      <c r="M82" s="507"/>
      <c r="N82" s="450" t="s">
        <v>14</v>
      </c>
      <c r="O82" s="509"/>
    </row>
    <row r="83" spans="1:15" ht="49.5" customHeight="1">
      <c r="A83" s="483"/>
      <c r="B83" s="338" t="str">
        <f>Bildungsgang!B84</f>
        <v>Geburtsort</v>
      </c>
      <c r="C83" s="505"/>
      <c r="D83" s="488"/>
      <c r="E83" s="511"/>
      <c r="F83" s="511"/>
      <c r="G83" s="511"/>
      <c r="H83" s="513"/>
      <c r="I83" s="493"/>
      <c r="J83" s="511"/>
      <c r="K83" s="511"/>
      <c r="L83" s="511"/>
      <c r="M83" s="507"/>
      <c r="N83" s="503"/>
      <c r="O83" s="509"/>
    </row>
    <row r="84" spans="1:17" ht="24" customHeight="1" thickBot="1">
      <c r="A84" s="483"/>
      <c r="B84" s="340" t="str">
        <f>'Prüfung BbS-VO 2013'!B86</f>
        <v>letzter Schulabschluss</v>
      </c>
      <c r="C84" s="506"/>
      <c r="D84" s="488"/>
      <c r="E84" s="154">
        <v>1</v>
      </c>
      <c r="F84" s="154">
        <v>2</v>
      </c>
      <c r="G84" s="154">
        <v>3</v>
      </c>
      <c r="H84" s="155">
        <v>5</v>
      </c>
      <c r="I84" s="493"/>
      <c r="J84" s="154">
        <v>2</v>
      </c>
      <c r="K84" s="154">
        <v>6</v>
      </c>
      <c r="L84" s="154">
        <v>7</v>
      </c>
      <c r="M84" s="507"/>
      <c r="N84" s="504"/>
      <c r="O84" s="510"/>
      <c r="Q84" s="156"/>
    </row>
    <row r="85" spans="1:19" ht="26.25" customHeight="1" thickBot="1" thickTop="1">
      <c r="A85" s="483"/>
      <c r="B85" s="342" t="s">
        <v>92</v>
      </c>
      <c r="C85" s="455"/>
      <c r="D85" s="488"/>
      <c r="E85" s="157">
        <f>Bildungsgang!J97</f>
        <v>0</v>
      </c>
      <c r="F85" s="157">
        <f>Bildungsgang!K97</f>
        <v>0</v>
      </c>
      <c r="G85" s="157">
        <f>Bildungsgang!L97</f>
        <v>0</v>
      </c>
      <c r="H85" s="158">
        <f>Bildungsgang!N97</f>
        <v>0</v>
      </c>
      <c r="I85" s="493"/>
      <c r="J85" s="157">
        <f>Bildungsgang!K97</f>
        <v>0</v>
      </c>
      <c r="K85" s="157">
        <f>Bildungsgang!O97</f>
        <v>0</v>
      </c>
      <c r="L85" s="157">
        <f>Bildungsgang!P97</f>
        <v>0</v>
      </c>
      <c r="M85" s="507"/>
      <c r="N85" s="159">
        <f>Bildungsgang!R97</f>
        <v>0</v>
      </c>
      <c r="O85" s="171" t="str">
        <f>IF(OR(E90&gt;4,J90&gt;4,N90&gt;4),"Nicht bestanden","Bestanden")</f>
        <v>Bestanden</v>
      </c>
      <c r="P85" s="160"/>
      <c r="Q85" s="160"/>
      <c r="R85" s="160"/>
      <c r="S85" s="160"/>
    </row>
    <row r="86" spans="1:15" s="161" customFormat="1" ht="16.5" customHeight="1" thickTop="1">
      <c r="A86" s="483"/>
      <c r="B86" s="456" t="s">
        <v>66</v>
      </c>
      <c r="C86" s="457"/>
      <c r="D86" s="488"/>
      <c r="E86" s="460"/>
      <c r="F86" s="462"/>
      <c r="G86" s="463"/>
      <c r="H86" s="466"/>
      <c r="I86" s="493"/>
      <c r="J86" s="468"/>
      <c r="K86" s="470"/>
      <c r="L86" s="497"/>
      <c r="M86" s="507"/>
      <c r="N86" s="499"/>
      <c r="O86" s="425"/>
    </row>
    <row r="87" spans="1:15" s="161" customFormat="1" ht="18" customHeight="1" thickBot="1">
      <c r="A87" s="483"/>
      <c r="B87" s="458"/>
      <c r="C87" s="459"/>
      <c r="D87" s="488"/>
      <c r="E87" s="461"/>
      <c r="F87" s="464"/>
      <c r="G87" s="465"/>
      <c r="H87" s="467"/>
      <c r="I87" s="493"/>
      <c r="J87" s="469"/>
      <c r="K87" s="471"/>
      <c r="L87" s="498"/>
      <c r="M87" s="507"/>
      <c r="N87" s="500"/>
      <c r="O87" s="425"/>
    </row>
    <row r="88" spans="1:15" s="161" customFormat="1" ht="27" customHeight="1" thickTop="1">
      <c r="A88" s="483"/>
      <c r="B88" s="427" t="s">
        <v>98</v>
      </c>
      <c r="C88" s="428"/>
      <c r="D88" s="488"/>
      <c r="E88" s="169">
        <f>ROUND(E89,0)</f>
        <v>0</v>
      </c>
      <c r="F88" s="431">
        <f>ROUND(F89,0)</f>
        <v>0</v>
      </c>
      <c r="G88" s="432"/>
      <c r="H88" s="169">
        <f>ROUND(H89,0)</f>
        <v>0</v>
      </c>
      <c r="I88" s="493"/>
      <c r="J88" s="169">
        <f>ROUND(J89,0)</f>
        <v>0</v>
      </c>
      <c r="K88" s="169">
        <f>ROUND(K89,0)</f>
        <v>0</v>
      </c>
      <c r="L88" s="169">
        <f>ROUND(L89,0)</f>
        <v>0</v>
      </c>
      <c r="M88" s="507"/>
      <c r="N88" s="433"/>
      <c r="O88" s="425"/>
    </row>
    <row r="89" spans="1:15" ht="18" customHeight="1" thickBot="1">
      <c r="A89" s="483"/>
      <c r="B89" s="429"/>
      <c r="C89" s="430"/>
      <c r="D89" s="488"/>
      <c r="E89" s="170">
        <f>ROUNDDOWN((E85*$E$7+E86*$E$8)/($E$7+$E$8),1)</f>
        <v>0</v>
      </c>
      <c r="F89" s="435">
        <f>ROUNDDOWN((((F85*$I$7)/($I$7+$I$9)+(G85*$I$9)/($I$7+$I$9))*$E$7+F86*$E$8)/($E$7+$E$8),1)</f>
        <v>0</v>
      </c>
      <c r="G89" s="436"/>
      <c r="H89" s="170">
        <f>ROUNDDOWN((H85*$E$7+H86*$E$8)/($E$7+$E$8),1)</f>
        <v>0</v>
      </c>
      <c r="I89" s="493"/>
      <c r="J89" s="170">
        <f>ROUNDDOWN((J85*$E$7+J86*$E$9)/($E$7+$E$9),1)</f>
        <v>0</v>
      </c>
      <c r="K89" s="170">
        <f>ROUNDDOWN((K85*$E$7+K86*$E$9)/($E$7+$E$9),1)</f>
        <v>0</v>
      </c>
      <c r="L89" s="170">
        <f>ROUNDDOWN((L85*$E$7+L86*$E$9)/($E$7+$E$9),1)</f>
        <v>0</v>
      </c>
      <c r="M89" s="507"/>
      <c r="N89" s="434"/>
      <c r="O89" s="425"/>
    </row>
    <row r="90" spans="1:15" ht="26.25" customHeight="1" thickBot="1" thickTop="1">
      <c r="A90" s="483"/>
      <c r="B90" s="354" t="s">
        <v>94</v>
      </c>
      <c r="C90" s="501"/>
      <c r="D90" s="488"/>
      <c r="E90" s="441">
        <f>ROUND(E91,0)</f>
        <v>0</v>
      </c>
      <c r="F90" s="442"/>
      <c r="G90" s="442"/>
      <c r="H90" s="443"/>
      <c r="I90" s="493"/>
      <c r="J90" s="444">
        <f>ROUND(J91,0)</f>
        <v>0</v>
      </c>
      <c r="K90" s="445"/>
      <c r="L90" s="446"/>
      <c r="M90" s="507"/>
      <c r="N90" s="167">
        <f>ROUND(N91,0)</f>
        <v>0</v>
      </c>
      <c r="O90" s="425"/>
    </row>
    <row r="91" spans="1:15" ht="21.75" customHeight="1" thickBot="1" thickTop="1">
      <c r="A91" s="484"/>
      <c r="B91" s="502"/>
      <c r="C91" s="501"/>
      <c r="D91" s="489"/>
      <c r="E91" s="447">
        <f>ROUNDDOWN((E89+F89+H89)/COUNT(E89:H89),1)</f>
        <v>0</v>
      </c>
      <c r="F91" s="448"/>
      <c r="G91" s="448"/>
      <c r="H91" s="449"/>
      <c r="I91" s="494"/>
      <c r="J91" s="447">
        <f>ROUNDDOWN((J89+K89+L89)/COUNT(J89:L89),1)</f>
        <v>0</v>
      </c>
      <c r="K91" s="448"/>
      <c r="L91" s="449"/>
      <c r="M91" s="508"/>
      <c r="N91" s="168">
        <f>ROUNDDOWN((N85*$E$7+N86*$E$10)/($E$7+$E$10),1)</f>
        <v>0</v>
      </c>
      <c r="O91" s="426"/>
    </row>
    <row r="92" ht="21" customHeight="1" thickBot="1" thickTop="1"/>
    <row r="93" s="161" customFormat="1" ht="21" customHeight="1" hidden="1"/>
    <row r="94" s="161" customFormat="1" ht="21.75" customHeight="1" hidden="1"/>
    <row r="95" ht="20.25" customHeight="1" hidden="1"/>
    <row r="96" ht="30" customHeight="1" hidden="1"/>
    <row r="97" ht="18" customHeight="1" hidden="1"/>
    <row r="98" spans="1:15" ht="27" customHeight="1" thickTop="1">
      <c r="A98" s="482">
        <f>Bildungsgang!A99</f>
        <v>6</v>
      </c>
      <c r="B98" s="485" t="str">
        <f>Bildungsgang!B99</f>
        <v>Name</v>
      </c>
      <c r="C98" s="514"/>
      <c r="D98" s="487" t="s">
        <v>63</v>
      </c>
      <c r="E98" s="490"/>
      <c r="F98" s="490"/>
      <c r="G98" s="490"/>
      <c r="H98" s="490"/>
      <c r="I98" s="492" t="s">
        <v>65</v>
      </c>
      <c r="J98" s="495"/>
      <c r="K98" s="495"/>
      <c r="L98" s="515"/>
      <c r="M98" s="472" t="s">
        <v>64</v>
      </c>
      <c r="N98" s="153"/>
      <c r="O98" s="475" t="s">
        <v>25</v>
      </c>
    </row>
    <row r="99" spans="1:15" ht="33.75" customHeight="1">
      <c r="A99" s="483"/>
      <c r="B99" s="338" t="str">
        <f>Bildungsgang!B100</f>
        <v>Geburtsdatum</v>
      </c>
      <c r="C99" s="505"/>
      <c r="D99" s="488"/>
      <c r="E99" s="478" t="s">
        <v>74</v>
      </c>
      <c r="F99" s="478" t="s">
        <v>76</v>
      </c>
      <c r="G99" s="478" t="s">
        <v>79</v>
      </c>
      <c r="H99" s="512" t="s">
        <v>75</v>
      </c>
      <c r="I99" s="493"/>
      <c r="J99" s="478" t="s">
        <v>76</v>
      </c>
      <c r="K99" s="478" t="s">
        <v>77</v>
      </c>
      <c r="L99" s="478" t="s">
        <v>78</v>
      </c>
      <c r="M99" s="507"/>
      <c r="N99" s="450" t="s">
        <v>14</v>
      </c>
      <c r="O99" s="509"/>
    </row>
    <row r="100" spans="1:15" ht="49.5" customHeight="1">
      <c r="A100" s="483"/>
      <c r="B100" s="338" t="str">
        <f>Bildungsgang!B101</f>
        <v>Geburtsort</v>
      </c>
      <c r="C100" s="505"/>
      <c r="D100" s="488"/>
      <c r="E100" s="511"/>
      <c r="F100" s="511"/>
      <c r="G100" s="511"/>
      <c r="H100" s="513"/>
      <c r="I100" s="493"/>
      <c r="J100" s="511"/>
      <c r="K100" s="511"/>
      <c r="L100" s="511"/>
      <c r="M100" s="507"/>
      <c r="N100" s="503"/>
      <c r="O100" s="509"/>
    </row>
    <row r="101" spans="1:17" ht="24" customHeight="1" thickBot="1">
      <c r="A101" s="483"/>
      <c r="B101" s="340" t="str">
        <f>'Prüfung BbS-VO 2013'!B103</f>
        <v>letzter Schulabschluss</v>
      </c>
      <c r="C101" s="506"/>
      <c r="D101" s="488"/>
      <c r="E101" s="154">
        <v>1</v>
      </c>
      <c r="F101" s="154">
        <v>2</v>
      </c>
      <c r="G101" s="154">
        <v>3</v>
      </c>
      <c r="H101" s="155">
        <v>5</v>
      </c>
      <c r="I101" s="493"/>
      <c r="J101" s="154">
        <v>2</v>
      </c>
      <c r="K101" s="154">
        <v>6</v>
      </c>
      <c r="L101" s="154">
        <v>7</v>
      </c>
      <c r="M101" s="507"/>
      <c r="N101" s="504"/>
      <c r="O101" s="510"/>
      <c r="Q101" s="156"/>
    </row>
    <row r="102" spans="1:19" ht="26.25" customHeight="1" thickBot="1" thickTop="1">
      <c r="A102" s="483"/>
      <c r="B102" s="342" t="s">
        <v>92</v>
      </c>
      <c r="C102" s="455"/>
      <c r="D102" s="488"/>
      <c r="E102" s="157">
        <f>Bildungsgang!J114</f>
        <v>0</v>
      </c>
      <c r="F102" s="157">
        <f>Bildungsgang!K114</f>
        <v>0</v>
      </c>
      <c r="G102" s="157">
        <f>Bildungsgang!L114</f>
        <v>0</v>
      </c>
      <c r="H102" s="158">
        <f>Bildungsgang!N114</f>
        <v>0</v>
      </c>
      <c r="I102" s="493"/>
      <c r="J102" s="157">
        <f>Bildungsgang!K114</f>
        <v>0</v>
      </c>
      <c r="K102" s="157">
        <f>Bildungsgang!O114</f>
        <v>0</v>
      </c>
      <c r="L102" s="157">
        <f>Bildungsgang!P114</f>
        <v>0</v>
      </c>
      <c r="M102" s="507"/>
      <c r="N102" s="159">
        <f>Bildungsgang!R114</f>
        <v>0</v>
      </c>
      <c r="O102" s="171" t="str">
        <f>IF(OR(E107&gt;4,J107&gt;4,N107&gt;4),"Nicht bestanden","Bestanden")</f>
        <v>Bestanden</v>
      </c>
      <c r="P102" s="160"/>
      <c r="Q102" s="160"/>
      <c r="R102" s="160"/>
      <c r="S102" s="160"/>
    </row>
    <row r="103" spans="1:15" s="161" customFormat="1" ht="16.5" customHeight="1" thickTop="1">
      <c r="A103" s="483"/>
      <c r="B103" s="456" t="s">
        <v>66</v>
      </c>
      <c r="C103" s="457"/>
      <c r="D103" s="488"/>
      <c r="E103" s="460"/>
      <c r="F103" s="462"/>
      <c r="G103" s="463"/>
      <c r="H103" s="466"/>
      <c r="I103" s="493"/>
      <c r="J103" s="468"/>
      <c r="K103" s="470"/>
      <c r="L103" s="497"/>
      <c r="M103" s="507"/>
      <c r="N103" s="499"/>
      <c r="O103" s="425"/>
    </row>
    <row r="104" spans="1:15" s="161" customFormat="1" ht="18" customHeight="1" thickBot="1">
      <c r="A104" s="483"/>
      <c r="B104" s="458"/>
      <c r="C104" s="459"/>
      <c r="D104" s="488"/>
      <c r="E104" s="461"/>
      <c r="F104" s="464"/>
      <c r="G104" s="465"/>
      <c r="H104" s="467"/>
      <c r="I104" s="493"/>
      <c r="J104" s="469"/>
      <c r="K104" s="471"/>
      <c r="L104" s="498"/>
      <c r="M104" s="507"/>
      <c r="N104" s="500"/>
      <c r="O104" s="425"/>
    </row>
    <row r="105" spans="1:15" s="161" customFormat="1" ht="27" customHeight="1" thickTop="1">
      <c r="A105" s="483"/>
      <c r="B105" s="427" t="s">
        <v>98</v>
      </c>
      <c r="C105" s="428"/>
      <c r="D105" s="488"/>
      <c r="E105" s="169">
        <f>ROUND(E106,0)</f>
        <v>0</v>
      </c>
      <c r="F105" s="431">
        <f>ROUND(F106,0)</f>
        <v>0</v>
      </c>
      <c r="G105" s="432"/>
      <c r="H105" s="169">
        <f>ROUND(H106,0)</f>
        <v>0</v>
      </c>
      <c r="I105" s="493"/>
      <c r="J105" s="169">
        <f>ROUND(J106,0)</f>
        <v>0</v>
      </c>
      <c r="K105" s="169">
        <f>ROUND(K106,0)</f>
        <v>0</v>
      </c>
      <c r="L105" s="169">
        <f>ROUND(L106,0)</f>
        <v>0</v>
      </c>
      <c r="M105" s="507"/>
      <c r="N105" s="433"/>
      <c r="O105" s="425"/>
    </row>
    <row r="106" spans="1:15" ht="18" customHeight="1" thickBot="1">
      <c r="A106" s="483"/>
      <c r="B106" s="429"/>
      <c r="C106" s="430"/>
      <c r="D106" s="488"/>
      <c r="E106" s="170">
        <f>ROUNDDOWN((E102*$E$7+E103*$E$8)/($E$7+$E$8),1)</f>
        <v>0</v>
      </c>
      <c r="F106" s="435">
        <f>ROUNDDOWN((((F102*$I$7)/($I$7+$I$9)+(G102*$I$9)/($I$7+$I$9))*$E$7+F103*$E$8)/($E$7+$E$8),1)</f>
        <v>0</v>
      </c>
      <c r="G106" s="436"/>
      <c r="H106" s="170">
        <f>ROUNDDOWN((H102*$E$7+H103*$E$8)/($E$7+$E$8),1)</f>
        <v>0</v>
      </c>
      <c r="I106" s="493"/>
      <c r="J106" s="170">
        <f>ROUNDDOWN((J102*$E$7+J103*$E$9)/($E$7+$E$9),1)</f>
        <v>0</v>
      </c>
      <c r="K106" s="170">
        <f>ROUNDDOWN((K102*$E$7+K103*$E$9)/($E$7+$E$9),1)</f>
        <v>0</v>
      </c>
      <c r="L106" s="170">
        <f>ROUNDDOWN((L102*$E$7+L103*$E$9)/($E$7+$E$9),1)</f>
        <v>0</v>
      </c>
      <c r="M106" s="507"/>
      <c r="N106" s="434"/>
      <c r="O106" s="425"/>
    </row>
    <row r="107" spans="1:15" ht="26.25" customHeight="1" thickBot="1" thickTop="1">
      <c r="A107" s="483"/>
      <c r="B107" s="354" t="s">
        <v>94</v>
      </c>
      <c r="C107" s="501"/>
      <c r="D107" s="488"/>
      <c r="E107" s="441">
        <f>ROUND(E108,0)</f>
        <v>0</v>
      </c>
      <c r="F107" s="442"/>
      <c r="G107" s="442"/>
      <c r="H107" s="443"/>
      <c r="I107" s="493"/>
      <c r="J107" s="444">
        <f>ROUND(J108,0)</f>
        <v>0</v>
      </c>
      <c r="K107" s="445"/>
      <c r="L107" s="446"/>
      <c r="M107" s="507"/>
      <c r="N107" s="167">
        <f>ROUND(N108,0)</f>
        <v>0</v>
      </c>
      <c r="O107" s="425"/>
    </row>
    <row r="108" spans="1:15" ht="21.75" customHeight="1" thickBot="1" thickTop="1">
      <c r="A108" s="484"/>
      <c r="B108" s="502"/>
      <c r="C108" s="501"/>
      <c r="D108" s="489"/>
      <c r="E108" s="447">
        <f>ROUNDDOWN((E106+F106+H106)/COUNT(E106:H106),1)</f>
        <v>0</v>
      </c>
      <c r="F108" s="448"/>
      <c r="G108" s="448"/>
      <c r="H108" s="449"/>
      <c r="I108" s="494"/>
      <c r="J108" s="447">
        <f>ROUNDDOWN((J106+K106+L106)/COUNT(J106:L106),1)</f>
        <v>0</v>
      </c>
      <c r="K108" s="448"/>
      <c r="L108" s="449"/>
      <c r="M108" s="508"/>
      <c r="N108" s="168">
        <f>ROUNDDOWN((N102*$E$7+N103*$E$10)/($E$7+$E$10),1)</f>
        <v>0</v>
      </c>
      <c r="O108" s="426"/>
    </row>
    <row r="109" ht="21" customHeight="1" thickBot="1" thickTop="1"/>
    <row r="110" s="161" customFormat="1" ht="21" customHeight="1" hidden="1"/>
    <row r="111" s="161" customFormat="1" ht="21.75" customHeight="1" hidden="1"/>
    <row r="112" ht="20.25" customHeight="1" hidden="1"/>
    <row r="113" ht="30" customHeight="1" hidden="1"/>
    <row r="114" ht="18" customHeight="1" hidden="1"/>
    <row r="115" spans="1:15" ht="27" customHeight="1" thickTop="1">
      <c r="A115" s="482">
        <f>Bildungsgang!A116</f>
        <v>7</v>
      </c>
      <c r="B115" s="485" t="str">
        <f>Bildungsgang!B116</f>
        <v>Name</v>
      </c>
      <c r="C115" s="514"/>
      <c r="D115" s="487" t="s">
        <v>63</v>
      </c>
      <c r="E115" s="490"/>
      <c r="F115" s="490"/>
      <c r="G115" s="490"/>
      <c r="H115" s="490"/>
      <c r="I115" s="492" t="s">
        <v>65</v>
      </c>
      <c r="J115" s="495"/>
      <c r="K115" s="495"/>
      <c r="L115" s="515"/>
      <c r="M115" s="472" t="s">
        <v>64</v>
      </c>
      <c r="N115" s="153"/>
      <c r="O115" s="475" t="s">
        <v>25</v>
      </c>
    </row>
    <row r="116" spans="1:15" ht="33.75" customHeight="1">
      <c r="A116" s="483"/>
      <c r="B116" s="338" t="str">
        <f>Bildungsgang!B117</f>
        <v>Geburtsdatum</v>
      </c>
      <c r="C116" s="505"/>
      <c r="D116" s="488"/>
      <c r="E116" s="478" t="s">
        <v>74</v>
      </c>
      <c r="F116" s="478" t="s">
        <v>76</v>
      </c>
      <c r="G116" s="478" t="s">
        <v>79</v>
      </c>
      <c r="H116" s="512" t="s">
        <v>75</v>
      </c>
      <c r="I116" s="493"/>
      <c r="J116" s="478" t="s">
        <v>76</v>
      </c>
      <c r="K116" s="478" t="s">
        <v>77</v>
      </c>
      <c r="L116" s="478" t="s">
        <v>78</v>
      </c>
      <c r="M116" s="507"/>
      <c r="N116" s="450" t="s">
        <v>14</v>
      </c>
      <c r="O116" s="509"/>
    </row>
    <row r="117" spans="1:15" ht="49.5" customHeight="1">
      <c r="A117" s="483"/>
      <c r="B117" s="338" t="str">
        <f>Bildungsgang!B118</f>
        <v>Geburtsort</v>
      </c>
      <c r="C117" s="505"/>
      <c r="D117" s="488"/>
      <c r="E117" s="511"/>
      <c r="F117" s="511"/>
      <c r="G117" s="511"/>
      <c r="H117" s="513"/>
      <c r="I117" s="493"/>
      <c r="J117" s="511"/>
      <c r="K117" s="511"/>
      <c r="L117" s="511"/>
      <c r="M117" s="507"/>
      <c r="N117" s="503"/>
      <c r="O117" s="509"/>
    </row>
    <row r="118" spans="1:17" ht="24" customHeight="1" thickBot="1">
      <c r="A118" s="483"/>
      <c r="B118" s="340" t="str">
        <f>'Prüfung BbS-VO 2013'!B120</f>
        <v>letzter Schulabschluss</v>
      </c>
      <c r="C118" s="506"/>
      <c r="D118" s="488"/>
      <c r="E118" s="154">
        <v>1</v>
      </c>
      <c r="F118" s="154">
        <v>2</v>
      </c>
      <c r="G118" s="154">
        <v>3</v>
      </c>
      <c r="H118" s="155">
        <v>5</v>
      </c>
      <c r="I118" s="493"/>
      <c r="J118" s="154">
        <v>2</v>
      </c>
      <c r="K118" s="154">
        <v>6</v>
      </c>
      <c r="L118" s="154">
        <v>7</v>
      </c>
      <c r="M118" s="507"/>
      <c r="N118" s="504"/>
      <c r="O118" s="510"/>
      <c r="Q118" s="156"/>
    </row>
    <row r="119" spans="1:19" ht="26.25" customHeight="1" thickBot="1" thickTop="1">
      <c r="A119" s="483"/>
      <c r="B119" s="342" t="s">
        <v>92</v>
      </c>
      <c r="C119" s="455"/>
      <c r="D119" s="488"/>
      <c r="E119" s="157">
        <f>Bildungsgang!J131</f>
        <v>0</v>
      </c>
      <c r="F119" s="157">
        <f>Bildungsgang!K131</f>
        <v>0</v>
      </c>
      <c r="G119" s="157">
        <f>Bildungsgang!L131</f>
        <v>0</v>
      </c>
      <c r="H119" s="158">
        <f>Bildungsgang!N131</f>
        <v>0</v>
      </c>
      <c r="I119" s="493"/>
      <c r="J119" s="157">
        <f>Bildungsgang!K131</f>
        <v>0</v>
      </c>
      <c r="K119" s="157">
        <f>Bildungsgang!O131</f>
        <v>0</v>
      </c>
      <c r="L119" s="157">
        <f>Bildungsgang!P131</f>
        <v>0</v>
      </c>
      <c r="M119" s="507"/>
      <c r="N119" s="159">
        <f>Bildungsgang!R131</f>
        <v>0</v>
      </c>
      <c r="O119" s="171" t="str">
        <f>IF(OR(E124&gt;4,J124&gt;4,N124&gt;4),"Nicht bestanden","Bestanden")</f>
        <v>Bestanden</v>
      </c>
      <c r="P119" s="160"/>
      <c r="Q119" s="160"/>
      <c r="R119" s="160"/>
      <c r="S119" s="160"/>
    </row>
    <row r="120" spans="1:15" s="161" customFormat="1" ht="16.5" customHeight="1" thickTop="1">
      <c r="A120" s="483"/>
      <c r="B120" s="456" t="s">
        <v>66</v>
      </c>
      <c r="C120" s="457"/>
      <c r="D120" s="488"/>
      <c r="E120" s="460"/>
      <c r="F120" s="462"/>
      <c r="G120" s="463"/>
      <c r="H120" s="466"/>
      <c r="I120" s="493"/>
      <c r="J120" s="468"/>
      <c r="K120" s="470"/>
      <c r="L120" s="497"/>
      <c r="M120" s="507"/>
      <c r="N120" s="499"/>
      <c r="O120" s="425"/>
    </row>
    <row r="121" spans="1:15" s="161" customFormat="1" ht="18" customHeight="1" thickBot="1">
      <c r="A121" s="483"/>
      <c r="B121" s="458"/>
      <c r="C121" s="459"/>
      <c r="D121" s="488"/>
      <c r="E121" s="461"/>
      <c r="F121" s="464"/>
      <c r="G121" s="465"/>
      <c r="H121" s="467"/>
      <c r="I121" s="493"/>
      <c r="J121" s="469"/>
      <c r="K121" s="471"/>
      <c r="L121" s="498"/>
      <c r="M121" s="507"/>
      <c r="N121" s="500"/>
      <c r="O121" s="425"/>
    </row>
    <row r="122" spans="1:15" s="161" customFormat="1" ht="27" customHeight="1" thickTop="1">
      <c r="A122" s="483"/>
      <c r="B122" s="427" t="s">
        <v>98</v>
      </c>
      <c r="C122" s="428"/>
      <c r="D122" s="488"/>
      <c r="E122" s="169">
        <f>ROUND(E123,0)</f>
        <v>0</v>
      </c>
      <c r="F122" s="431">
        <f>ROUND(F123,0)</f>
        <v>0</v>
      </c>
      <c r="G122" s="432"/>
      <c r="H122" s="169">
        <f>ROUND(H123,0)</f>
        <v>0</v>
      </c>
      <c r="I122" s="493"/>
      <c r="J122" s="169">
        <f>ROUND(J123,0)</f>
        <v>0</v>
      </c>
      <c r="K122" s="169">
        <f>ROUND(K123,0)</f>
        <v>0</v>
      </c>
      <c r="L122" s="169">
        <f>ROUND(L123,0)</f>
        <v>0</v>
      </c>
      <c r="M122" s="507"/>
      <c r="N122" s="433"/>
      <c r="O122" s="425"/>
    </row>
    <row r="123" spans="1:15" ht="18" customHeight="1" thickBot="1">
      <c r="A123" s="483"/>
      <c r="B123" s="429"/>
      <c r="C123" s="430"/>
      <c r="D123" s="488"/>
      <c r="E123" s="170">
        <f>ROUNDDOWN((E119*$E$7+E120*$E$8)/($E$7+$E$8),1)</f>
        <v>0</v>
      </c>
      <c r="F123" s="435">
        <f>ROUNDDOWN((((F119*$I$7)/($I$7+$I$9)+(G119*$I$9)/($I$7+$I$9))*$E$7+F120*$E$8)/($E$7+$E$8),1)</f>
        <v>0</v>
      </c>
      <c r="G123" s="436"/>
      <c r="H123" s="170">
        <f>ROUNDDOWN((H119*$E$7+H120*$E$8)/($E$7+$E$8),1)</f>
        <v>0</v>
      </c>
      <c r="I123" s="493"/>
      <c r="J123" s="170">
        <f>ROUNDDOWN((J119*$E$7+J120*$E$9)/($E$7+$E$9),1)</f>
        <v>0</v>
      </c>
      <c r="K123" s="170">
        <f>ROUNDDOWN((K119*$E$7+K120*$E$9)/($E$7+$E$9),1)</f>
        <v>0</v>
      </c>
      <c r="L123" s="170">
        <f>ROUNDDOWN((L119*$E$7+L120*$E$9)/($E$7+$E$9),1)</f>
        <v>0</v>
      </c>
      <c r="M123" s="507"/>
      <c r="N123" s="434"/>
      <c r="O123" s="425"/>
    </row>
    <row r="124" spans="1:15" ht="26.25" customHeight="1" thickBot="1" thickTop="1">
      <c r="A124" s="483"/>
      <c r="B124" s="354" t="s">
        <v>94</v>
      </c>
      <c r="C124" s="501"/>
      <c r="D124" s="488"/>
      <c r="E124" s="441">
        <f>ROUND(E125,0)</f>
        <v>0</v>
      </c>
      <c r="F124" s="442"/>
      <c r="G124" s="442"/>
      <c r="H124" s="443"/>
      <c r="I124" s="493"/>
      <c r="J124" s="444">
        <f>ROUND(J125,0)</f>
        <v>0</v>
      </c>
      <c r="K124" s="445"/>
      <c r="L124" s="446"/>
      <c r="M124" s="507"/>
      <c r="N124" s="167">
        <f>ROUND(N125,0)</f>
        <v>0</v>
      </c>
      <c r="O124" s="425"/>
    </row>
    <row r="125" spans="1:15" ht="21.75" customHeight="1" thickBot="1" thickTop="1">
      <c r="A125" s="484"/>
      <c r="B125" s="502"/>
      <c r="C125" s="501"/>
      <c r="D125" s="489"/>
      <c r="E125" s="447">
        <f>ROUNDDOWN((E123+F123+H123)/COUNT(E123:H123),1)</f>
        <v>0</v>
      </c>
      <c r="F125" s="448"/>
      <c r="G125" s="448"/>
      <c r="H125" s="449"/>
      <c r="I125" s="494"/>
      <c r="J125" s="447">
        <f>ROUNDDOWN((J123+K123+L123)/COUNT(J123:L123),1)</f>
        <v>0</v>
      </c>
      <c r="K125" s="448"/>
      <c r="L125" s="449"/>
      <c r="M125" s="508"/>
      <c r="N125" s="168">
        <f>ROUNDDOWN((N119*$E$7+N120*$E$10)/($E$7+$E$10),1)</f>
        <v>0</v>
      </c>
      <c r="O125" s="426"/>
    </row>
    <row r="126" ht="21" customHeight="1" thickBot="1" thickTop="1"/>
    <row r="127" s="161" customFormat="1" ht="21" customHeight="1" hidden="1"/>
    <row r="128" s="161" customFormat="1" ht="21.75" customHeight="1" hidden="1"/>
    <row r="129" ht="20.25" customHeight="1" hidden="1"/>
    <row r="130" ht="30" customHeight="1" hidden="1"/>
    <row r="131" ht="18" customHeight="1" hidden="1"/>
    <row r="132" spans="1:15" ht="27" customHeight="1" thickTop="1">
      <c r="A132" s="482">
        <f>Bildungsgang!A133</f>
        <v>8</v>
      </c>
      <c r="B132" s="485" t="str">
        <f>Bildungsgang!B133</f>
        <v>Name</v>
      </c>
      <c r="C132" s="514"/>
      <c r="D132" s="487" t="s">
        <v>63</v>
      </c>
      <c r="E132" s="490"/>
      <c r="F132" s="490"/>
      <c r="G132" s="490"/>
      <c r="H132" s="490"/>
      <c r="I132" s="492" t="s">
        <v>65</v>
      </c>
      <c r="J132" s="495"/>
      <c r="K132" s="495"/>
      <c r="L132" s="515"/>
      <c r="M132" s="472" t="s">
        <v>64</v>
      </c>
      <c r="N132" s="153"/>
      <c r="O132" s="475" t="s">
        <v>25</v>
      </c>
    </row>
    <row r="133" spans="1:15" ht="33.75" customHeight="1">
      <c r="A133" s="483"/>
      <c r="B133" s="338" t="str">
        <f>Bildungsgang!B134</f>
        <v>Geburtsdatum</v>
      </c>
      <c r="C133" s="505"/>
      <c r="D133" s="488"/>
      <c r="E133" s="478" t="s">
        <v>74</v>
      </c>
      <c r="F133" s="478" t="s">
        <v>76</v>
      </c>
      <c r="G133" s="478" t="s">
        <v>79</v>
      </c>
      <c r="H133" s="512" t="s">
        <v>75</v>
      </c>
      <c r="I133" s="493"/>
      <c r="J133" s="478" t="s">
        <v>76</v>
      </c>
      <c r="K133" s="478" t="s">
        <v>77</v>
      </c>
      <c r="L133" s="478" t="s">
        <v>78</v>
      </c>
      <c r="M133" s="507"/>
      <c r="N133" s="450" t="s">
        <v>14</v>
      </c>
      <c r="O133" s="509"/>
    </row>
    <row r="134" spans="1:15" ht="49.5" customHeight="1">
      <c r="A134" s="483"/>
      <c r="B134" s="338" t="str">
        <f>Bildungsgang!B135</f>
        <v>Geburtsort</v>
      </c>
      <c r="C134" s="505"/>
      <c r="D134" s="488"/>
      <c r="E134" s="511"/>
      <c r="F134" s="511"/>
      <c r="G134" s="511"/>
      <c r="H134" s="513"/>
      <c r="I134" s="493"/>
      <c r="J134" s="511"/>
      <c r="K134" s="511"/>
      <c r="L134" s="511"/>
      <c r="M134" s="507"/>
      <c r="N134" s="503"/>
      <c r="O134" s="509"/>
    </row>
    <row r="135" spans="1:17" ht="24" customHeight="1" thickBot="1">
      <c r="A135" s="483"/>
      <c r="B135" s="340" t="str">
        <f>'Prüfung BbS-VO 2013'!B137</f>
        <v>letzter Schulabschluss</v>
      </c>
      <c r="C135" s="506"/>
      <c r="D135" s="488"/>
      <c r="E135" s="154">
        <v>1</v>
      </c>
      <c r="F135" s="154">
        <v>2</v>
      </c>
      <c r="G135" s="154">
        <v>3</v>
      </c>
      <c r="H135" s="155">
        <v>5</v>
      </c>
      <c r="I135" s="493"/>
      <c r="J135" s="154">
        <v>2</v>
      </c>
      <c r="K135" s="154">
        <v>6</v>
      </c>
      <c r="L135" s="154">
        <v>7</v>
      </c>
      <c r="M135" s="507"/>
      <c r="N135" s="504"/>
      <c r="O135" s="510"/>
      <c r="Q135" s="156"/>
    </row>
    <row r="136" spans="1:19" ht="26.25" customHeight="1" thickBot="1" thickTop="1">
      <c r="A136" s="483"/>
      <c r="B136" s="342" t="s">
        <v>92</v>
      </c>
      <c r="C136" s="455"/>
      <c r="D136" s="488"/>
      <c r="E136" s="157">
        <f>Bildungsgang!J148</f>
        <v>0</v>
      </c>
      <c r="F136" s="157">
        <f>Bildungsgang!K148</f>
        <v>0</v>
      </c>
      <c r="G136" s="157">
        <f>Bildungsgang!L148</f>
        <v>0</v>
      </c>
      <c r="H136" s="158">
        <f>Bildungsgang!N148</f>
        <v>0</v>
      </c>
      <c r="I136" s="493"/>
      <c r="J136" s="157">
        <f>Bildungsgang!K148</f>
        <v>0</v>
      </c>
      <c r="K136" s="157">
        <f>Bildungsgang!O148</f>
        <v>0</v>
      </c>
      <c r="L136" s="157">
        <f>Bildungsgang!P148</f>
        <v>0</v>
      </c>
      <c r="M136" s="507"/>
      <c r="N136" s="159">
        <f>Bildungsgang!R148</f>
        <v>0</v>
      </c>
      <c r="O136" s="171" t="str">
        <f>IF(OR(E141&gt;4,J141&gt;4,N141&gt;4),"Nicht bestanden","Bestanden")</f>
        <v>Bestanden</v>
      </c>
      <c r="P136" s="160"/>
      <c r="Q136" s="160"/>
      <c r="R136" s="160"/>
      <c r="S136" s="160"/>
    </row>
    <row r="137" spans="1:15" s="161" customFormat="1" ht="16.5" customHeight="1" thickTop="1">
      <c r="A137" s="483"/>
      <c r="B137" s="456" t="s">
        <v>66</v>
      </c>
      <c r="C137" s="457"/>
      <c r="D137" s="488"/>
      <c r="E137" s="460"/>
      <c r="F137" s="462"/>
      <c r="G137" s="463"/>
      <c r="H137" s="466"/>
      <c r="I137" s="493"/>
      <c r="J137" s="468"/>
      <c r="K137" s="470"/>
      <c r="L137" s="497"/>
      <c r="M137" s="507"/>
      <c r="N137" s="499"/>
      <c r="O137" s="425"/>
    </row>
    <row r="138" spans="1:15" s="161" customFormat="1" ht="18" customHeight="1" thickBot="1">
      <c r="A138" s="483"/>
      <c r="B138" s="458"/>
      <c r="C138" s="459"/>
      <c r="D138" s="488"/>
      <c r="E138" s="461"/>
      <c r="F138" s="464"/>
      <c r="G138" s="465"/>
      <c r="H138" s="467"/>
      <c r="I138" s="493"/>
      <c r="J138" s="469"/>
      <c r="K138" s="471"/>
      <c r="L138" s="498"/>
      <c r="M138" s="507"/>
      <c r="N138" s="500"/>
      <c r="O138" s="425"/>
    </row>
    <row r="139" spans="1:15" s="161" customFormat="1" ht="27" customHeight="1" thickTop="1">
      <c r="A139" s="483"/>
      <c r="B139" s="427" t="s">
        <v>98</v>
      </c>
      <c r="C139" s="428"/>
      <c r="D139" s="488"/>
      <c r="E139" s="169">
        <f>ROUND(E140,0)</f>
        <v>0</v>
      </c>
      <c r="F139" s="431">
        <f>ROUND(F140,0)</f>
        <v>0</v>
      </c>
      <c r="G139" s="432"/>
      <c r="H139" s="169">
        <f>ROUND(H140,0)</f>
        <v>0</v>
      </c>
      <c r="I139" s="493"/>
      <c r="J139" s="169">
        <f>ROUND(J140,0)</f>
        <v>0</v>
      </c>
      <c r="K139" s="169">
        <f>ROUND(K140,0)</f>
        <v>0</v>
      </c>
      <c r="L139" s="169">
        <f>ROUND(L140,0)</f>
        <v>0</v>
      </c>
      <c r="M139" s="507"/>
      <c r="N139" s="433"/>
      <c r="O139" s="425"/>
    </row>
    <row r="140" spans="1:15" ht="18" customHeight="1" thickBot="1">
      <c r="A140" s="483"/>
      <c r="B140" s="429"/>
      <c r="C140" s="430"/>
      <c r="D140" s="488"/>
      <c r="E140" s="170">
        <f>ROUNDDOWN((E136*$E$7+E137*$E$8)/($E$7+$E$8),1)</f>
        <v>0</v>
      </c>
      <c r="F140" s="435">
        <f>ROUNDDOWN((((F136*$I$7)/($I$7+$I$9)+(G136*$I$9)/($I$7+$I$9))*$E$7+F137*$E$8)/($E$7+$E$8),1)</f>
        <v>0</v>
      </c>
      <c r="G140" s="436"/>
      <c r="H140" s="170">
        <f>ROUNDDOWN((H136*$E$7+H137*$E$8)/($E$7+$E$8),1)</f>
        <v>0</v>
      </c>
      <c r="I140" s="493"/>
      <c r="J140" s="170">
        <f>ROUNDDOWN((J136*$E$7+J137*$E$9)/($E$7+$E$9),1)</f>
        <v>0</v>
      </c>
      <c r="K140" s="170">
        <f>ROUNDDOWN((K136*$E$7+K137*$E$9)/($E$7+$E$9),1)</f>
        <v>0</v>
      </c>
      <c r="L140" s="170">
        <f>ROUNDDOWN((L136*$E$7+L137*$E$9)/($E$7+$E$9),1)</f>
        <v>0</v>
      </c>
      <c r="M140" s="507"/>
      <c r="N140" s="434"/>
      <c r="O140" s="425"/>
    </row>
    <row r="141" spans="1:15" ht="26.25" customHeight="1" thickBot="1" thickTop="1">
      <c r="A141" s="483"/>
      <c r="B141" s="354" t="s">
        <v>94</v>
      </c>
      <c r="C141" s="501"/>
      <c r="D141" s="488"/>
      <c r="E141" s="441">
        <f>ROUND(E142,0)</f>
        <v>0</v>
      </c>
      <c r="F141" s="442"/>
      <c r="G141" s="442"/>
      <c r="H141" s="443"/>
      <c r="I141" s="493"/>
      <c r="J141" s="444">
        <f>ROUND(J142,0)</f>
        <v>0</v>
      </c>
      <c r="K141" s="445"/>
      <c r="L141" s="446"/>
      <c r="M141" s="507"/>
      <c r="N141" s="167">
        <f>ROUND(N142,0)</f>
        <v>0</v>
      </c>
      <c r="O141" s="425"/>
    </row>
    <row r="142" spans="1:15" ht="21.75" customHeight="1" thickBot="1" thickTop="1">
      <c r="A142" s="484"/>
      <c r="B142" s="502"/>
      <c r="C142" s="501"/>
      <c r="D142" s="489"/>
      <c r="E142" s="447">
        <f>ROUNDDOWN((E140+F140+H140)/COUNT(E140:H140),1)</f>
        <v>0</v>
      </c>
      <c r="F142" s="448"/>
      <c r="G142" s="448"/>
      <c r="H142" s="449"/>
      <c r="I142" s="494"/>
      <c r="J142" s="447">
        <f>ROUNDDOWN((J140+K140+L140)/COUNT(J140:L140),1)</f>
        <v>0</v>
      </c>
      <c r="K142" s="448"/>
      <c r="L142" s="449"/>
      <c r="M142" s="508"/>
      <c r="N142" s="168">
        <f>ROUNDDOWN((N136*$E$7+N137*$E$10)/($E$7+$E$10),1)</f>
        <v>0</v>
      </c>
      <c r="O142" s="426"/>
    </row>
    <row r="143" ht="21" customHeight="1" thickBot="1" thickTop="1"/>
    <row r="144" s="161" customFormat="1" ht="21" customHeight="1" hidden="1"/>
    <row r="145" s="161" customFormat="1" ht="21.75" customHeight="1" hidden="1"/>
    <row r="146" ht="20.25" customHeight="1" hidden="1"/>
    <row r="147" ht="30" customHeight="1" hidden="1"/>
    <row r="148" ht="18" customHeight="1" hidden="1"/>
    <row r="149" spans="1:15" ht="27" customHeight="1" thickTop="1">
      <c r="A149" s="482">
        <f>Bildungsgang!A150</f>
        <v>9</v>
      </c>
      <c r="B149" s="485" t="str">
        <f>Bildungsgang!B150</f>
        <v>Name</v>
      </c>
      <c r="C149" s="514"/>
      <c r="D149" s="487" t="s">
        <v>63</v>
      </c>
      <c r="E149" s="490"/>
      <c r="F149" s="490"/>
      <c r="G149" s="490"/>
      <c r="H149" s="490"/>
      <c r="I149" s="492" t="s">
        <v>65</v>
      </c>
      <c r="J149" s="495"/>
      <c r="K149" s="495"/>
      <c r="L149" s="515"/>
      <c r="M149" s="472" t="s">
        <v>64</v>
      </c>
      <c r="N149" s="153"/>
      <c r="O149" s="475" t="s">
        <v>25</v>
      </c>
    </row>
    <row r="150" spans="1:15" ht="33.75" customHeight="1">
      <c r="A150" s="483"/>
      <c r="B150" s="338" t="str">
        <f>Bildungsgang!B151</f>
        <v>Geburtsdatum</v>
      </c>
      <c r="C150" s="505"/>
      <c r="D150" s="488"/>
      <c r="E150" s="478" t="s">
        <v>74</v>
      </c>
      <c r="F150" s="478" t="s">
        <v>76</v>
      </c>
      <c r="G150" s="478" t="s">
        <v>79</v>
      </c>
      <c r="H150" s="512" t="s">
        <v>75</v>
      </c>
      <c r="I150" s="493"/>
      <c r="J150" s="478" t="s">
        <v>76</v>
      </c>
      <c r="K150" s="478" t="s">
        <v>77</v>
      </c>
      <c r="L150" s="478" t="s">
        <v>78</v>
      </c>
      <c r="M150" s="507"/>
      <c r="N150" s="450" t="s">
        <v>14</v>
      </c>
      <c r="O150" s="509"/>
    </row>
    <row r="151" spans="1:15" ht="49.5" customHeight="1">
      <c r="A151" s="483"/>
      <c r="B151" s="338" t="str">
        <f>Bildungsgang!B152</f>
        <v>Geburtsort</v>
      </c>
      <c r="C151" s="505"/>
      <c r="D151" s="488"/>
      <c r="E151" s="511"/>
      <c r="F151" s="511"/>
      <c r="G151" s="511"/>
      <c r="H151" s="513"/>
      <c r="I151" s="493"/>
      <c r="J151" s="511"/>
      <c r="K151" s="511"/>
      <c r="L151" s="511"/>
      <c r="M151" s="507"/>
      <c r="N151" s="503"/>
      <c r="O151" s="509"/>
    </row>
    <row r="152" spans="1:17" ht="24" customHeight="1" thickBot="1">
      <c r="A152" s="483"/>
      <c r="B152" s="340" t="str">
        <f>'Prüfung BbS-VO 2013'!B154</f>
        <v>letzter Schulabschluss</v>
      </c>
      <c r="C152" s="506"/>
      <c r="D152" s="488"/>
      <c r="E152" s="154">
        <v>1</v>
      </c>
      <c r="F152" s="154">
        <v>2</v>
      </c>
      <c r="G152" s="154">
        <v>3</v>
      </c>
      <c r="H152" s="155">
        <v>5</v>
      </c>
      <c r="I152" s="493"/>
      <c r="J152" s="154">
        <v>2</v>
      </c>
      <c r="K152" s="154">
        <v>6</v>
      </c>
      <c r="L152" s="154">
        <v>7</v>
      </c>
      <c r="M152" s="507"/>
      <c r="N152" s="504"/>
      <c r="O152" s="510"/>
      <c r="Q152" s="156"/>
    </row>
    <row r="153" spans="1:19" ht="26.25" customHeight="1" thickBot="1" thickTop="1">
      <c r="A153" s="483"/>
      <c r="B153" s="342" t="s">
        <v>92</v>
      </c>
      <c r="C153" s="455"/>
      <c r="D153" s="488"/>
      <c r="E153" s="157">
        <f>Bildungsgang!J165</f>
        <v>0</v>
      </c>
      <c r="F153" s="157">
        <f>Bildungsgang!K165</f>
        <v>0</v>
      </c>
      <c r="G153" s="157">
        <f>Bildungsgang!L165</f>
        <v>0</v>
      </c>
      <c r="H153" s="158">
        <f>Bildungsgang!N165</f>
        <v>0</v>
      </c>
      <c r="I153" s="493"/>
      <c r="J153" s="157">
        <f>Bildungsgang!K165</f>
        <v>0</v>
      </c>
      <c r="K153" s="157">
        <f>Bildungsgang!O165</f>
        <v>0</v>
      </c>
      <c r="L153" s="157">
        <f>Bildungsgang!P165</f>
        <v>0</v>
      </c>
      <c r="M153" s="507"/>
      <c r="N153" s="159">
        <f>Bildungsgang!R165</f>
        <v>0</v>
      </c>
      <c r="O153" s="171" t="str">
        <f>IF(OR(E158&gt;4,J158&gt;4,N158&gt;4),"Nicht bestanden","Bestanden")</f>
        <v>Bestanden</v>
      </c>
      <c r="P153" s="160"/>
      <c r="Q153" s="160"/>
      <c r="R153" s="160"/>
      <c r="S153" s="160"/>
    </row>
    <row r="154" spans="1:15" s="161" customFormat="1" ht="16.5" customHeight="1" thickTop="1">
      <c r="A154" s="483"/>
      <c r="B154" s="456" t="s">
        <v>66</v>
      </c>
      <c r="C154" s="457"/>
      <c r="D154" s="488"/>
      <c r="E154" s="460"/>
      <c r="F154" s="462"/>
      <c r="G154" s="463"/>
      <c r="H154" s="466"/>
      <c r="I154" s="493"/>
      <c r="J154" s="468"/>
      <c r="K154" s="470"/>
      <c r="L154" s="497"/>
      <c r="M154" s="507"/>
      <c r="N154" s="499"/>
      <c r="O154" s="425"/>
    </row>
    <row r="155" spans="1:15" s="161" customFormat="1" ht="18" customHeight="1" thickBot="1">
      <c r="A155" s="483"/>
      <c r="B155" s="458"/>
      <c r="C155" s="459"/>
      <c r="D155" s="488"/>
      <c r="E155" s="461"/>
      <c r="F155" s="464"/>
      <c r="G155" s="465"/>
      <c r="H155" s="467"/>
      <c r="I155" s="493"/>
      <c r="J155" s="469"/>
      <c r="K155" s="471"/>
      <c r="L155" s="498"/>
      <c r="M155" s="507"/>
      <c r="N155" s="500"/>
      <c r="O155" s="425"/>
    </row>
    <row r="156" spans="1:15" s="161" customFormat="1" ht="27" customHeight="1" thickTop="1">
      <c r="A156" s="483"/>
      <c r="B156" s="427" t="s">
        <v>98</v>
      </c>
      <c r="C156" s="428"/>
      <c r="D156" s="488"/>
      <c r="E156" s="169">
        <f>ROUND(E157,0)</f>
        <v>0</v>
      </c>
      <c r="F156" s="431">
        <f>ROUND(F157,0)</f>
        <v>0</v>
      </c>
      <c r="G156" s="432"/>
      <c r="H156" s="169">
        <f>ROUND(H157,0)</f>
        <v>0</v>
      </c>
      <c r="I156" s="493"/>
      <c r="J156" s="169">
        <f>ROUND(J157,0)</f>
        <v>0</v>
      </c>
      <c r="K156" s="169">
        <f>ROUND(K157,0)</f>
        <v>0</v>
      </c>
      <c r="L156" s="169">
        <f>ROUND(L157,0)</f>
        <v>0</v>
      </c>
      <c r="M156" s="507"/>
      <c r="N156" s="433"/>
      <c r="O156" s="425"/>
    </row>
    <row r="157" spans="1:15" ht="18" customHeight="1" thickBot="1">
      <c r="A157" s="483"/>
      <c r="B157" s="429"/>
      <c r="C157" s="430"/>
      <c r="D157" s="488"/>
      <c r="E157" s="170">
        <f>ROUNDDOWN((E153*$E$7+E154*$E$8)/($E$7+$E$8),1)</f>
        <v>0</v>
      </c>
      <c r="F157" s="435">
        <f>ROUNDDOWN((((F153*$I$7)/($I$7+$I$9)+(G153*$I$9)/($I$7+$I$9))*$E$7+F154*$E$8)/($E$7+$E$8),1)</f>
        <v>0</v>
      </c>
      <c r="G157" s="436"/>
      <c r="H157" s="170">
        <f>ROUNDDOWN((H153*$E$7+H154*$E$8)/($E$7+$E$8),1)</f>
        <v>0</v>
      </c>
      <c r="I157" s="493"/>
      <c r="J157" s="170">
        <f>ROUNDDOWN((J153*$E$7+J154*$E$9)/($E$7+$E$9),1)</f>
        <v>0</v>
      </c>
      <c r="K157" s="170">
        <f>ROUNDDOWN((K153*$E$7+K154*$E$9)/($E$7+$E$9),1)</f>
        <v>0</v>
      </c>
      <c r="L157" s="170">
        <f>ROUNDDOWN((L153*$E$7+L154*$E$9)/($E$7+$E$9),1)</f>
        <v>0</v>
      </c>
      <c r="M157" s="507"/>
      <c r="N157" s="434"/>
      <c r="O157" s="425"/>
    </row>
    <row r="158" spans="1:15" ht="26.25" customHeight="1" thickBot="1" thickTop="1">
      <c r="A158" s="483"/>
      <c r="B158" s="354" t="s">
        <v>94</v>
      </c>
      <c r="C158" s="501"/>
      <c r="D158" s="488"/>
      <c r="E158" s="441">
        <f>ROUND(E159,0)</f>
        <v>0</v>
      </c>
      <c r="F158" s="442"/>
      <c r="G158" s="442"/>
      <c r="H158" s="443"/>
      <c r="I158" s="493"/>
      <c r="J158" s="444">
        <f>ROUND(J159,0)</f>
        <v>0</v>
      </c>
      <c r="K158" s="445"/>
      <c r="L158" s="446"/>
      <c r="M158" s="507"/>
      <c r="N158" s="167">
        <f>ROUND(N159,0)</f>
        <v>0</v>
      </c>
      <c r="O158" s="425"/>
    </row>
    <row r="159" spans="1:15" ht="21.75" customHeight="1" thickBot="1" thickTop="1">
      <c r="A159" s="484"/>
      <c r="B159" s="502"/>
      <c r="C159" s="501"/>
      <c r="D159" s="489"/>
      <c r="E159" s="447">
        <f>ROUNDDOWN((E157+F157+H157)/COUNT(E157:H157),1)</f>
        <v>0</v>
      </c>
      <c r="F159" s="448"/>
      <c r="G159" s="448"/>
      <c r="H159" s="449"/>
      <c r="I159" s="494"/>
      <c r="J159" s="447">
        <f>ROUNDDOWN((J157+K157+L157)/COUNT(J157:L157),1)</f>
        <v>0</v>
      </c>
      <c r="K159" s="448"/>
      <c r="L159" s="449"/>
      <c r="M159" s="508"/>
      <c r="N159" s="168">
        <f>ROUNDDOWN((N153*$E$7+N154*$E$10)/($E$7+$E$10),1)</f>
        <v>0</v>
      </c>
      <c r="O159" s="426"/>
    </row>
    <row r="160" ht="21" customHeight="1" thickBot="1" thickTop="1"/>
    <row r="161" s="161" customFormat="1" ht="21" customHeight="1" hidden="1"/>
    <row r="162" s="161" customFormat="1" ht="21.75" customHeight="1" hidden="1"/>
    <row r="163" ht="20.25" customHeight="1" hidden="1"/>
    <row r="164" ht="30" customHeight="1" hidden="1"/>
    <row r="165" ht="18" customHeight="1" hidden="1"/>
    <row r="166" spans="1:15" ht="27" customHeight="1" thickTop="1">
      <c r="A166" s="482">
        <f>Bildungsgang!A167</f>
        <v>10</v>
      </c>
      <c r="B166" s="485" t="str">
        <f>Bildungsgang!B167</f>
        <v>Name</v>
      </c>
      <c r="C166" s="514"/>
      <c r="D166" s="487" t="s">
        <v>63</v>
      </c>
      <c r="E166" s="490"/>
      <c r="F166" s="490"/>
      <c r="G166" s="490"/>
      <c r="H166" s="490"/>
      <c r="I166" s="492" t="s">
        <v>65</v>
      </c>
      <c r="J166" s="495"/>
      <c r="K166" s="495"/>
      <c r="L166" s="515"/>
      <c r="M166" s="472" t="s">
        <v>64</v>
      </c>
      <c r="N166" s="153"/>
      <c r="O166" s="475" t="s">
        <v>25</v>
      </c>
    </row>
    <row r="167" spans="1:15" ht="33.75" customHeight="1">
      <c r="A167" s="483"/>
      <c r="B167" s="338" t="str">
        <f>Bildungsgang!B168</f>
        <v>Geburtsdatum</v>
      </c>
      <c r="C167" s="505"/>
      <c r="D167" s="488"/>
      <c r="E167" s="478" t="s">
        <v>74</v>
      </c>
      <c r="F167" s="478" t="s">
        <v>76</v>
      </c>
      <c r="G167" s="478" t="s">
        <v>79</v>
      </c>
      <c r="H167" s="512" t="s">
        <v>75</v>
      </c>
      <c r="I167" s="493"/>
      <c r="J167" s="478" t="s">
        <v>76</v>
      </c>
      <c r="K167" s="478" t="s">
        <v>77</v>
      </c>
      <c r="L167" s="478" t="s">
        <v>78</v>
      </c>
      <c r="M167" s="507"/>
      <c r="N167" s="450" t="s">
        <v>14</v>
      </c>
      <c r="O167" s="509"/>
    </row>
    <row r="168" spans="1:15" ht="49.5" customHeight="1">
      <c r="A168" s="483"/>
      <c r="B168" s="338" t="str">
        <f>Bildungsgang!B169</f>
        <v>Geburtsort</v>
      </c>
      <c r="C168" s="505"/>
      <c r="D168" s="488"/>
      <c r="E168" s="511"/>
      <c r="F168" s="511"/>
      <c r="G168" s="511"/>
      <c r="H168" s="513"/>
      <c r="I168" s="493"/>
      <c r="J168" s="511"/>
      <c r="K168" s="511"/>
      <c r="L168" s="511"/>
      <c r="M168" s="507"/>
      <c r="N168" s="503"/>
      <c r="O168" s="509"/>
    </row>
    <row r="169" spans="1:17" ht="24" customHeight="1" thickBot="1">
      <c r="A169" s="483"/>
      <c r="B169" s="340" t="str">
        <f>'Prüfung BbS-VO 2013'!B171</f>
        <v>letzter Schulabschluss</v>
      </c>
      <c r="C169" s="506"/>
      <c r="D169" s="488"/>
      <c r="E169" s="154">
        <v>1</v>
      </c>
      <c r="F169" s="154">
        <v>2</v>
      </c>
      <c r="G169" s="154">
        <v>3</v>
      </c>
      <c r="H169" s="155">
        <v>5</v>
      </c>
      <c r="I169" s="493"/>
      <c r="J169" s="154">
        <v>2</v>
      </c>
      <c r="K169" s="154">
        <v>6</v>
      </c>
      <c r="L169" s="154">
        <v>7</v>
      </c>
      <c r="M169" s="507"/>
      <c r="N169" s="504"/>
      <c r="O169" s="510"/>
      <c r="Q169" s="156"/>
    </row>
    <row r="170" spans="1:19" ht="26.25" customHeight="1" thickBot="1" thickTop="1">
      <c r="A170" s="483"/>
      <c r="B170" s="342" t="s">
        <v>92</v>
      </c>
      <c r="C170" s="455"/>
      <c r="D170" s="488"/>
      <c r="E170" s="157">
        <f>Bildungsgang!J182</f>
        <v>0</v>
      </c>
      <c r="F170" s="157">
        <f>Bildungsgang!K182</f>
        <v>0</v>
      </c>
      <c r="G170" s="157">
        <f>Bildungsgang!L182</f>
        <v>0</v>
      </c>
      <c r="H170" s="158">
        <f>Bildungsgang!N182</f>
        <v>0</v>
      </c>
      <c r="I170" s="493"/>
      <c r="J170" s="157">
        <f>Bildungsgang!K182</f>
        <v>0</v>
      </c>
      <c r="K170" s="157">
        <f>Bildungsgang!O182</f>
        <v>0</v>
      </c>
      <c r="L170" s="157">
        <f>Bildungsgang!P182</f>
        <v>0</v>
      </c>
      <c r="M170" s="507"/>
      <c r="N170" s="159">
        <f>Bildungsgang!R182</f>
        <v>0</v>
      </c>
      <c r="O170" s="171" t="str">
        <f>IF(OR(E175&gt;4,J175&gt;4,N175&gt;4),"Nicht bestanden","Bestanden")</f>
        <v>Bestanden</v>
      </c>
      <c r="P170" s="160"/>
      <c r="Q170" s="160"/>
      <c r="R170" s="160"/>
      <c r="S170" s="160"/>
    </row>
    <row r="171" spans="1:15" s="161" customFormat="1" ht="16.5" customHeight="1" thickTop="1">
      <c r="A171" s="483"/>
      <c r="B171" s="456" t="s">
        <v>66</v>
      </c>
      <c r="C171" s="457"/>
      <c r="D171" s="488"/>
      <c r="E171" s="460"/>
      <c r="F171" s="462"/>
      <c r="G171" s="463"/>
      <c r="H171" s="466"/>
      <c r="I171" s="493"/>
      <c r="J171" s="468"/>
      <c r="K171" s="470"/>
      <c r="L171" s="497"/>
      <c r="M171" s="507"/>
      <c r="N171" s="499">
        <v>3</v>
      </c>
      <c r="O171" s="425"/>
    </row>
    <row r="172" spans="1:15" s="161" customFormat="1" ht="18" customHeight="1" thickBot="1">
      <c r="A172" s="483"/>
      <c r="B172" s="458"/>
      <c r="C172" s="459"/>
      <c r="D172" s="488"/>
      <c r="E172" s="461"/>
      <c r="F172" s="464"/>
      <c r="G172" s="465"/>
      <c r="H172" s="467"/>
      <c r="I172" s="493"/>
      <c r="J172" s="469"/>
      <c r="K172" s="471"/>
      <c r="L172" s="498"/>
      <c r="M172" s="507"/>
      <c r="N172" s="500"/>
      <c r="O172" s="425"/>
    </row>
    <row r="173" spans="1:15" s="161" customFormat="1" ht="27" customHeight="1" thickTop="1">
      <c r="A173" s="483"/>
      <c r="B173" s="427" t="s">
        <v>98</v>
      </c>
      <c r="C173" s="428"/>
      <c r="D173" s="488"/>
      <c r="E173" s="169">
        <f>ROUND(E174,0)</f>
        <v>0</v>
      </c>
      <c r="F173" s="431">
        <f>ROUND(F174,0)</f>
        <v>0</v>
      </c>
      <c r="G173" s="432"/>
      <c r="H173" s="169">
        <f>ROUND(H174,0)</f>
        <v>0</v>
      </c>
      <c r="I173" s="493"/>
      <c r="J173" s="169">
        <f>ROUND(J174,0)</f>
        <v>0</v>
      </c>
      <c r="K173" s="169">
        <f>ROUND(K174,0)</f>
        <v>0</v>
      </c>
      <c r="L173" s="169">
        <f>ROUND(L174,0)</f>
        <v>0</v>
      </c>
      <c r="M173" s="507"/>
      <c r="N173" s="433"/>
      <c r="O173" s="425"/>
    </row>
    <row r="174" spans="1:15" ht="18" customHeight="1" thickBot="1">
      <c r="A174" s="483"/>
      <c r="B174" s="429"/>
      <c r="C174" s="430"/>
      <c r="D174" s="488"/>
      <c r="E174" s="170">
        <f>ROUNDDOWN((E170*$E$7+E171*$E$8)/($E$7+$E$8),1)</f>
        <v>0</v>
      </c>
      <c r="F174" s="435">
        <f>ROUNDDOWN((((F170*$I$7)/($I$7+$I$9)+(G170*$I$9)/($I$7+$I$9))*$E$7+F171*$E$8)/($E$7+$E$8),1)</f>
        <v>0</v>
      </c>
      <c r="G174" s="436"/>
      <c r="H174" s="170">
        <f>ROUNDDOWN((H170*$E$7+H171*$E$8)/($E$7+$E$8),1)</f>
        <v>0</v>
      </c>
      <c r="I174" s="493"/>
      <c r="J174" s="170">
        <f>ROUNDDOWN((J170*$E$7+J171*$E$9)/($E$7+$E$9),1)</f>
        <v>0</v>
      </c>
      <c r="K174" s="170">
        <f>ROUNDDOWN((K170*$E$7+K171*$E$9)/($E$7+$E$9),1)</f>
        <v>0</v>
      </c>
      <c r="L174" s="170">
        <f>ROUNDDOWN((L170*$E$7+L171*$E$9)/($E$7+$E$9),1)</f>
        <v>0</v>
      </c>
      <c r="M174" s="507"/>
      <c r="N174" s="434"/>
      <c r="O174" s="425"/>
    </row>
    <row r="175" spans="1:15" ht="26.25" customHeight="1" thickBot="1" thickTop="1">
      <c r="A175" s="483"/>
      <c r="B175" s="354" t="s">
        <v>94</v>
      </c>
      <c r="C175" s="501"/>
      <c r="D175" s="488"/>
      <c r="E175" s="441">
        <f>ROUND(E176,0)</f>
        <v>0</v>
      </c>
      <c r="F175" s="442"/>
      <c r="G175" s="442"/>
      <c r="H175" s="443"/>
      <c r="I175" s="493"/>
      <c r="J175" s="444">
        <f>ROUND(J176,0)</f>
        <v>0</v>
      </c>
      <c r="K175" s="445"/>
      <c r="L175" s="446"/>
      <c r="M175" s="507"/>
      <c r="N175" s="167">
        <f>ROUND(N176,0)</f>
        <v>2</v>
      </c>
      <c r="O175" s="425"/>
    </row>
    <row r="176" spans="1:15" ht="21.75" customHeight="1" thickBot="1" thickTop="1">
      <c r="A176" s="484"/>
      <c r="B176" s="502"/>
      <c r="C176" s="501"/>
      <c r="D176" s="489"/>
      <c r="E176" s="447">
        <f>ROUNDDOWN((E174+F174+H174)/COUNT(E174:H174),1)</f>
        <v>0</v>
      </c>
      <c r="F176" s="448"/>
      <c r="G176" s="448"/>
      <c r="H176" s="449"/>
      <c r="I176" s="494"/>
      <c r="J176" s="447">
        <f>ROUNDDOWN((J174+K174+L174)/COUNT(J174:L174),1)</f>
        <v>0</v>
      </c>
      <c r="K176" s="448"/>
      <c r="L176" s="449"/>
      <c r="M176" s="508"/>
      <c r="N176" s="168">
        <f>ROUNDDOWN((N170*$E$7+N171*$E$10)/($E$7+$E$10),1)</f>
        <v>2.2</v>
      </c>
      <c r="O176" s="426"/>
    </row>
    <row r="177" ht="21" customHeight="1" thickBot="1" thickTop="1"/>
    <row r="178" s="161" customFormat="1" ht="21" customHeight="1" hidden="1"/>
    <row r="179" s="161" customFormat="1" ht="21.75" customHeight="1" hidden="1"/>
    <row r="180" ht="20.25" customHeight="1" hidden="1"/>
    <row r="181" ht="30" customHeight="1" hidden="1"/>
    <row r="182" ht="18" customHeight="1" hidden="1"/>
    <row r="183" spans="1:15" ht="27" customHeight="1" thickTop="1">
      <c r="A183" s="482">
        <f>Bildungsgang!A184</f>
        <v>11</v>
      </c>
      <c r="B183" s="485" t="str">
        <f>Bildungsgang!B184</f>
        <v>Name</v>
      </c>
      <c r="C183" s="514"/>
      <c r="D183" s="487" t="s">
        <v>63</v>
      </c>
      <c r="E183" s="490"/>
      <c r="F183" s="490"/>
      <c r="G183" s="490"/>
      <c r="H183" s="490"/>
      <c r="I183" s="492" t="s">
        <v>65</v>
      </c>
      <c r="J183" s="495"/>
      <c r="K183" s="495"/>
      <c r="L183" s="515"/>
      <c r="M183" s="472" t="s">
        <v>64</v>
      </c>
      <c r="N183" s="153"/>
      <c r="O183" s="475" t="s">
        <v>25</v>
      </c>
    </row>
    <row r="184" spans="1:15" ht="33.75" customHeight="1">
      <c r="A184" s="483"/>
      <c r="B184" s="338" t="str">
        <f>Bildungsgang!B185</f>
        <v>Geburtsdatum</v>
      </c>
      <c r="C184" s="505"/>
      <c r="D184" s="488"/>
      <c r="E184" s="478" t="s">
        <v>74</v>
      </c>
      <c r="F184" s="478" t="s">
        <v>76</v>
      </c>
      <c r="G184" s="478" t="s">
        <v>79</v>
      </c>
      <c r="H184" s="512" t="s">
        <v>75</v>
      </c>
      <c r="I184" s="493"/>
      <c r="J184" s="478" t="s">
        <v>76</v>
      </c>
      <c r="K184" s="478" t="s">
        <v>77</v>
      </c>
      <c r="L184" s="478" t="s">
        <v>78</v>
      </c>
      <c r="M184" s="507"/>
      <c r="N184" s="450" t="s">
        <v>14</v>
      </c>
      <c r="O184" s="509"/>
    </row>
    <row r="185" spans="1:15" ht="49.5" customHeight="1">
      <c r="A185" s="483"/>
      <c r="B185" s="338" t="str">
        <f>Bildungsgang!B186</f>
        <v>Geburtsort</v>
      </c>
      <c r="C185" s="505"/>
      <c r="D185" s="488"/>
      <c r="E185" s="511"/>
      <c r="F185" s="511"/>
      <c r="G185" s="511"/>
      <c r="H185" s="513"/>
      <c r="I185" s="493"/>
      <c r="J185" s="511"/>
      <c r="K185" s="511"/>
      <c r="L185" s="511"/>
      <c r="M185" s="507"/>
      <c r="N185" s="503"/>
      <c r="O185" s="509"/>
    </row>
    <row r="186" spans="1:17" ht="24" customHeight="1" thickBot="1">
      <c r="A186" s="483"/>
      <c r="B186" s="340" t="str">
        <f>'Prüfung BbS-VO 2013'!B188</f>
        <v>letzter Schulabschluss</v>
      </c>
      <c r="C186" s="506"/>
      <c r="D186" s="488"/>
      <c r="E186" s="154">
        <v>1</v>
      </c>
      <c r="F186" s="154">
        <v>2</v>
      </c>
      <c r="G186" s="154">
        <v>3</v>
      </c>
      <c r="H186" s="155">
        <v>5</v>
      </c>
      <c r="I186" s="493"/>
      <c r="J186" s="154">
        <v>2</v>
      </c>
      <c r="K186" s="154">
        <v>6</v>
      </c>
      <c r="L186" s="154">
        <v>7</v>
      </c>
      <c r="M186" s="507"/>
      <c r="N186" s="504"/>
      <c r="O186" s="510"/>
      <c r="Q186" s="156"/>
    </row>
    <row r="187" spans="1:19" ht="26.25" customHeight="1" thickBot="1" thickTop="1">
      <c r="A187" s="483"/>
      <c r="B187" s="342" t="s">
        <v>92</v>
      </c>
      <c r="C187" s="455"/>
      <c r="D187" s="488"/>
      <c r="E187" s="157">
        <f>Bildungsgang!J199</f>
        <v>0</v>
      </c>
      <c r="F187" s="157">
        <f>Bildungsgang!K199</f>
        <v>0</v>
      </c>
      <c r="G187" s="157">
        <f>Bildungsgang!L199</f>
        <v>0</v>
      </c>
      <c r="H187" s="158">
        <f>Bildungsgang!N199</f>
        <v>0</v>
      </c>
      <c r="I187" s="493"/>
      <c r="J187" s="157">
        <f>Bildungsgang!K199</f>
        <v>0</v>
      </c>
      <c r="K187" s="157">
        <f>Bildungsgang!O199</f>
        <v>0</v>
      </c>
      <c r="L187" s="157">
        <f>Bildungsgang!P199</f>
        <v>0</v>
      </c>
      <c r="M187" s="507"/>
      <c r="N187" s="159">
        <f>Bildungsgang!R199</f>
        <v>0</v>
      </c>
      <c r="O187" s="171" t="str">
        <f>IF(OR(E192&gt;4,J192&gt;4,N192&gt;4),"Nicht bestanden","Bestanden")</f>
        <v>Bestanden</v>
      </c>
      <c r="P187" s="160"/>
      <c r="Q187" s="160"/>
      <c r="R187" s="160"/>
      <c r="S187" s="160"/>
    </row>
    <row r="188" spans="1:15" s="161" customFormat="1" ht="16.5" customHeight="1" thickTop="1">
      <c r="A188" s="483"/>
      <c r="B188" s="456" t="s">
        <v>66</v>
      </c>
      <c r="C188" s="457"/>
      <c r="D188" s="488"/>
      <c r="E188" s="460"/>
      <c r="F188" s="462"/>
      <c r="G188" s="463"/>
      <c r="H188" s="466"/>
      <c r="I188" s="493"/>
      <c r="J188" s="468"/>
      <c r="K188" s="470"/>
      <c r="L188" s="497"/>
      <c r="M188" s="507"/>
      <c r="N188" s="499"/>
      <c r="O188" s="425"/>
    </row>
    <row r="189" spans="1:15" s="161" customFormat="1" ht="18" customHeight="1" thickBot="1">
      <c r="A189" s="483"/>
      <c r="B189" s="458"/>
      <c r="C189" s="459"/>
      <c r="D189" s="488"/>
      <c r="E189" s="461"/>
      <c r="F189" s="464"/>
      <c r="G189" s="465"/>
      <c r="H189" s="467"/>
      <c r="I189" s="493"/>
      <c r="J189" s="469"/>
      <c r="K189" s="471"/>
      <c r="L189" s="498"/>
      <c r="M189" s="507"/>
      <c r="N189" s="500"/>
      <c r="O189" s="425"/>
    </row>
    <row r="190" spans="1:15" s="161" customFormat="1" ht="27" customHeight="1" thickTop="1">
      <c r="A190" s="483"/>
      <c r="B190" s="427" t="s">
        <v>98</v>
      </c>
      <c r="C190" s="428"/>
      <c r="D190" s="488"/>
      <c r="E190" s="169">
        <f>ROUND(E191,0)</f>
        <v>0</v>
      </c>
      <c r="F190" s="431">
        <f>ROUND(F191,0)</f>
        <v>0</v>
      </c>
      <c r="G190" s="432"/>
      <c r="H190" s="169">
        <f>ROUND(H191,0)</f>
        <v>0</v>
      </c>
      <c r="I190" s="493"/>
      <c r="J190" s="169">
        <f>ROUND(J191,0)</f>
        <v>0</v>
      </c>
      <c r="K190" s="169">
        <f>ROUND(K191,0)</f>
        <v>0</v>
      </c>
      <c r="L190" s="169">
        <f>ROUND(L191,0)</f>
        <v>0</v>
      </c>
      <c r="M190" s="507"/>
      <c r="N190" s="433"/>
      <c r="O190" s="425"/>
    </row>
    <row r="191" spans="1:15" ht="18" customHeight="1" thickBot="1">
      <c r="A191" s="483"/>
      <c r="B191" s="429"/>
      <c r="C191" s="430"/>
      <c r="D191" s="488"/>
      <c r="E191" s="170">
        <f>ROUNDDOWN((E187*$E$7+E188*$E$8)/($E$7+$E$8),1)</f>
        <v>0</v>
      </c>
      <c r="F191" s="435">
        <f>ROUNDDOWN((((F187*$I$7)/($I$7+$I$9)+(G187*$I$9)/($I$7+$I$9))*$E$7+F188*$E$8)/($E$7+$E$8),1)</f>
        <v>0</v>
      </c>
      <c r="G191" s="436"/>
      <c r="H191" s="170">
        <f>ROUNDDOWN((H187*$E$7+H188*$E$8)/($E$7+$E$8),1)</f>
        <v>0</v>
      </c>
      <c r="I191" s="493"/>
      <c r="J191" s="170">
        <f>ROUNDDOWN((J187*$E$7+J188*$E$9)/($E$7+$E$9),1)</f>
        <v>0</v>
      </c>
      <c r="K191" s="170">
        <f>ROUNDDOWN((K187*$E$7+K188*$E$9)/($E$7+$E$9),1)</f>
        <v>0</v>
      </c>
      <c r="L191" s="170">
        <f>ROUNDDOWN((L187*$E$7+L188*$E$9)/($E$7+$E$9),1)</f>
        <v>0</v>
      </c>
      <c r="M191" s="507"/>
      <c r="N191" s="434"/>
      <c r="O191" s="425"/>
    </row>
    <row r="192" spans="1:15" ht="26.25" customHeight="1" thickBot="1" thickTop="1">
      <c r="A192" s="483"/>
      <c r="B192" s="354" t="s">
        <v>94</v>
      </c>
      <c r="C192" s="501"/>
      <c r="D192" s="488"/>
      <c r="E192" s="441">
        <f>ROUND(E193,0)</f>
        <v>0</v>
      </c>
      <c r="F192" s="442"/>
      <c r="G192" s="442"/>
      <c r="H192" s="443"/>
      <c r="I192" s="493"/>
      <c r="J192" s="444">
        <f>ROUND(J193,0)</f>
        <v>0</v>
      </c>
      <c r="K192" s="445"/>
      <c r="L192" s="446"/>
      <c r="M192" s="507"/>
      <c r="N192" s="167">
        <f>ROUND(N193,0)</f>
        <v>0</v>
      </c>
      <c r="O192" s="425"/>
    </row>
    <row r="193" spans="1:15" ht="21.75" customHeight="1" thickBot="1" thickTop="1">
      <c r="A193" s="484"/>
      <c r="B193" s="502"/>
      <c r="C193" s="501"/>
      <c r="D193" s="489"/>
      <c r="E193" s="447">
        <f>ROUNDDOWN((E191+F191+H191)/COUNT(E191:H191),1)</f>
        <v>0</v>
      </c>
      <c r="F193" s="448"/>
      <c r="G193" s="448"/>
      <c r="H193" s="449"/>
      <c r="I193" s="494"/>
      <c r="J193" s="447">
        <f>ROUNDDOWN((J191+K191+L191)/COUNT(J191:L191),1)</f>
        <v>0</v>
      </c>
      <c r="K193" s="448"/>
      <c r="L193" s="449"/>
      <c r="M193" s="508"/>
      <c r="N193" s="168">
        <f>ROUNDDOWN((N187*$E$7+N188*$E$10)/($E$7+$E$10),1)</f>
        <v>0</v>
      </c>
      <c r="O193" s="426"/>
    </row>
    <row r="194" ht="21" customHeight="1" thickBot="1" thickTop="1"/>
    <row r="195" s="161" customFormat="1" ht="21" customHeight="1" hidden="1"/>
    <row r="196" s="161" customFormat="1" ht="21.75" customHeight="1" hidden="1"/>
    <row r="197" ht="20.25" customHeight="1" hidden="1"/>
    <row r="198" ht="30" customHeight="1" hidden="1"/>
    <row r="199" ht="18" customHeight="1" hidden="1"/>
    <row r="200" spans="1:15" ht="27" customHeight="1" thickTop="1">
      <c r="A200" s="482">
        <f>Bildungsgang!A201</f>
        <v>12</v>
      </c>
      <c r="B200" s="485" t="str">
        <f>Bildungsgang!B201</f>
        <v>Name</v>
      </c>
      <c r="C200" s="514"/>
      <c r="D200" s="487" t="s">
        <v>63</v>
      </c>
      <c r="E200" s="490"/>
      <c r="F200" s="490"/>
      <c r="G200" s="490"/>
      <c r="H200" s="490"/>
      <c r="I200" s="492" t="s">
        <v>65</v>
      </c>
      <c r="J200" s="495"/>
      <c r="K200" s="495"/>
      <c r="L200" s="515"/>
      <c r="M200" s="472" t="s">
        <v>64</v>
      </c>
      <c r="N200" s="153"/>
      <c r="O200" s="475" t="s">
        <v>25</v>
      </c>
    </row>
    <row r="201" spans="1:15" ht="33.75" customHeight="1">
      <c r="A201" s="483"/>
      <c r="B201" s="338" t="str">
        <f>Bildungsgang!B202</f>
        <v>Geburtsdatum</v>
      </c>
      <c r="C201" s="505"/>
      <c r="D201" s="488"/>
      <c r="E201" s="478" t="s">
        <v>74</v>
      </c>
      <c r="F201" s="478" t="s">
        <v>76</v>
      </c>
      <c r="G201" s="478" t="s">
        <v>79</v>
      </c>
      <c r="H201" s="512" t="s">
        <v>75</v>
      </c>
      <c r="I201" s="493"/>
      <c r="J201" s="478" t="s">
        <v>76</v>
      </c>
      <c r="K201" s="478" t="s">
        <v>77</v>
      </c>
      <c r="L201" s="478" t="s">
        <v>78</v>
      </c>
      <c r="M201" s="507"/>
      <c r="N201" s="450" t="s">
        <v>14</v>
      </c>
      <c r="O201" s="509"/>
    </row>
    <row r="202" spans="1:15" ht="49.5" customHeight="1">
      <c r="A202" s="483"/>
      <c r="B202" s="338" t="str">
        <f>Bildungsgang!B203</f>
        <v>Geburtsort</v>
      </c>
      <c r="C202" s="505"/>
      <c r="D202" s="488"/>
      <c r="E202" s="511"/>
      <c r="F202" s="511"/>
      <c r="G202" s="511"/>
      <c r="H202" s="513"/>
      <c r="I202" s="493"/>
      <c r="J202" s="511"/>
      <c r="K202" s="511"/>
      <c r="L202" s="511"/>
      <c r="M202" s="507"/>
      <c r="N202" s="503"/>
      <c r="O202" s="509"/>
    </row>
    <row r="203" spans="1:17" ht="24" customHeight="1" thickBot="1">
      <c r="A203" s="483"/>
      <c r="B203" s="340" t="str">
        <f>'Prüfung BbS-VO 2013'!B205</f>
        <v>letzter Schulabschluss</v>
      </c>
      <c r="C203" s="506"/>
      <c r="D203" s="488"/>
      <c r="E203" s="154">
        <v>1</v>
      </c>
      <c r="F203" s="154">
        <v>2</v>
      </c>
      <c r="G203" s="154">
        <v>3</v>
      </c>
      <c r="H203" s="155">
        <v>5</v>
      </c>
      <c r="I203" s="493"/>
      <c r="J203" s="154">
        <v>2</v>
      </c>
      <c r="K203" s="154">
        <v>6</v>
      </c>
      <c r="L203" s="154">
        <v>7</v>
      </c>
      <c r="M203" s="507"/>
      <c r="N203" s="504"/>
      <c r="O203" s="510"/>
      <c r="Q203" s="156"/>
    </row>
    <row r="204" spans="1:19" ht="26.25" customHeight="1" thickBot="1" thickTop="1">
      <c r="A204" s="483"/>
      <c r="B204" s="342" t="s">
        <v>92</v>
      </c>
      <c r="C204" s="455"/>
      <c r="D204" s="488"/>
      <c r="E204" s="157">
        <f>Bildungsgang!J216</f>
        <v>0</v>
      </c>
      <c r="F204" s="157">
        <f>Bildungsgang!K216</f>
        <v>0</v>
      </c>
      <c r="G204" s="157">
        <f>Bildungsgang!L216</f>
        <v>0</v>
      </c>
      <c r="H204" s="158">
        <f>Bildungsgang!N216</f>
        <v>0</v>
      </c>
      <c r="I204" s="493"/>
      <c r="J204" s="157">
        <f>Bildungsgang!K216</f>
        <v>0</v>
      </c>
      <c r="K204" s="157">
        <f>Bildungsgang!O216</f>
        <v>0</v>
      </c>
      <c r="L204" s="157">
        <f>Bildungsgang!P216</f>
        <v>0</v>
      </c>
      <c r="M204" s="507"/>
      <c r="N204" s="159">
        <f>Bildungsgang!R216</f>
        <v>0</v>
      </c>
      <c r="O204" s="171" t="str">
        <f>IF(OR(E209&gt;4,J209&gt;4,N209&gt;4),"Nicht bestanden","Bestanden")</f>
        <v>Bestanden</v>
      </c>
      <c r="P204" s="160"/>
      <c r="Q204" s="160"/>
      <c r="R204" s="160"/>
      <c r="S204" s="160"/>
    </row>
    <row r="205" spans="1:15" s="161" customFormat="1" ht="16.5" customHeight="1" thickTop="1">
      <c r="A205" s="483"/>
      <c r="B205" s="456" t="s">
        <v>66</v>
      </c>
      <c r="C205" s="457"/>
      <c r="D205" s="488"/>
      <c r="E205" s="460"/>
      <c r="F205" s="462"/>
      <c r="G205" s="463"/>
      <c r="H205" s="466"/>
      <c r="I205" s="493"/>
      <c r="J205" s="468"/>
      <c r="K205" s="470"/>
      <c r="L205" s="497"/>
      <c r="M205" s="507"/>
      <c r="N205" s="499"/>
      <c r="O205" s="425"/>
    </row>
    <row r="206" spans="1:15" s="161" customFormat="1" ht="18" customHeight="1" thickBot="1">
      <c r="A206" s="483"/>
      <c r="B206" s="458"/>
      <c r="C206" s="459"/>
      <c r="D206" s="488"/>
      <c r="E206" s="461"/>
      <c r="F206" s="464"/>
      <c r="G206" s="465"/>
      <c r="H206" s="467"/>
      <c r="I206" s="493"/>
      <c r="J206" s="469"/>
      <c r="K206" s="471"/>
      <c r="L206" s="498"/>
      <c r="M206" s="507"/>
      <c r="N206" s="500"/>
      <c r="O206" s="425"/>
    </row>
    <row r="207" spans="1:15" s="161" customFormat="1" ht="27" customHeight="1" thickTop="1">
      <c r="A207" s="483"/>
      <c r="B207" s="427" t="s">
        <v>98</v>
      </c>
      <c r="C207" s="428"/>
      <c r="D207" s="488"/>
      <c r="E207" s="169">
        <f>ROUND(E208,0)</f>
        <v>0</v>
      </c>
      <c r="F207" s="431">
        <f>ROUND(F208,0)</f>
        <v>0</v>
      </c>
      <c r="G207" s="432"/>
      <c r="H207" s="169">
        <f>ROUND(H208,0)</f>
        <v>0</v>
      </c>
      <c r="I207" s="493"/>
      <c r="J207" s="169">
        <f>ROUND(J208,0)</f>
        <v>0</v>
      </c>
      <c r="K207" s="169">
        <f>ROUND(K208,0)</f>
        <v>0</v>
      </c>
      <c r="L207" s="169">
        <f>ROUND(L208,0)</f>
        <v>0</v>
      </c>
      <c r="M207" s="507"/>
      <c r="N207" s="433"/>
      <c r="O207" s="425"/>
    </row>
    <row r="208" spans="1:15" ht="18" customHeight="1" thickBot="1">
      <c r="A208" s="483"/>
      <c r="B208" s="429"/>
      <c r="C208" s="430"/>
      <c r="D208" s="488"/>
      <c r="E208" s="170">
        <f>ROUNDDOWN((E204*$E$7+E205*$E$8)/($E$7+$E$8),1)</f>
        <v>0</v>
      </c>
      <c r="F208" s="435">
        <f>ROUNDDOWN((((F204*$I$7)/($I$7+$I$9)+(G204*$I$9)/($I$7+$I$9))*$E$7+F205*$E$8)/($E$7+$E$8),1)</f>
        <v>0</v>
      </c>
      <c r="G208" s="436"/>
      <c r="H208" s="170">
        <f>ROUNDDOWN((H204*$E$7+H205*$E$8)/($E$7+$E$8),1)</f>
        <v>0</v>
      </c>
      <c r="I208" s="493"/>
      <c r="J208" s="170">
        <f>ROUNDDOWN((J204*$E$7+J205*$E$9)/($E$7+$E$9),1)</f>
        <v>0</v>
      </c>
      <c r="K208" s="170">
        <f>ROUNDDOWN((K204*$E$7+K205*$E$9)/($E$7+$E$9),1)</f>
        <v>0</v>
      </c>
      <c r="L208" s="170">
        <f>ROUNDDOWN((L204*$E$7+L205*$E$9)/($E$7+$E$9),1)</f>
        <v>0</v>
      </c>
      <c r="M208" s="507"/>
      <c r="N208" s="434"/>
      <c r="O208" s="425"/>
    </row>
    <row r="209" spans="1:15" ht="26.25" customHeight="1" thickBot="1" thickTop="1">
      <c r="A209" s="483"/>
      <c r="B209" s="354" t="s">
        <v>94</v>
      </c>
      <c r="C209" s="501"/>
      <c r="D209" s="488"/>
      <c r="E209" s="441">
        <f>ROUND(E210,0)</f>
        <v>0</v>
      </c>
      <c r="F209" s="442"/>
      <c r="G209" s="442"/>
      <c r="H209" s="443"/>
      <c r="I209" s="493"/>
      <c r="J209" s="444">
        <f>ROUND(J210,0)</f>
        <v>0</v>
      </c>
      <c r="K209" s="445"/>
      <c r="L209" s="446"/>
      <c r="M209" s="507"/>
      <c r="N209" s="167">
        <f>ROUND(N210,0)</f>
        <v>0</v>
      </c>
      <c r="O209" s="425"/>
    </row>
    <row r="210" spans="1:15" ht="21.75" customHeight="1" thickBot="1" thickTop="1">
      <c r="A210" s="484"/>
      <c r="B210" s="502"/>
      <c r="C210" s="501"/>
      <c r="D210" s="489"/>
      <c r="E210" s="447">
        <f>ROUNDDOWN((E208+F208+H208)/COUNT(E208:H208),1)</f>
        <v>0</v>
      </c>
      <c r="F210" s="448"/>
      <c r="G210" s="448"/>
      <c r="H210" s="449"/>
      <c r="I210" s="494"/>
      <c r="J210" s="447">
        <f>ROUNDDOWN((J208+K208+L208)/COUNT(J208:L208),1)</f>
        <v>0</v>
      </c>
      <c r="K210" s="448"/>
      <c r="L210" s="449"/>
      <c r="M210" s="508"/>
      <c r="N210" s="168">
        <f>ROUNDDOWN((N204*$E$7+N205*$E$10)/($E$7+$E$10),1)</f>
        <v>0</v>
      </c>
      <c r="O210" s="426"/>
    </row>
    <row r="211" ht="21" customHeight="1" thickBot="1" thickTop="1"/>
    <row r="212" s="161" customFormat="1" ht="21" customHeight="1" hidden="1"/>
    <row r="213" s="161" customFormat="1" ht="21.75" customHeight="1" hidden="1"/>
    <row r="214" ht="20.25" customHeight="1" hidden="1"/>
    <row r="215" ht="30" customHeight="1" hidden="1"/>
    <row r="216" ht="18" customHeight="1" hidden="1"/>
    <row r="217" spans="1:15" ht="27" customHeight="1" thickTop="1">
      <c r="A217" s="482">
        <f>Bildungsgang!A218</f>
        <v>13</v>
      </c>
      <c r="B217" s="485" t="str">
        <f>Bildungsgang!B218</f>
        <v>Name</v>
      </c>
      <c r="C217" s="514"/>
      <c r="D217" s="487" t="s">
        <v>63</v>
      </c>
      <c r="E217" s="490"/>
      <c r="F217" s="490"/>
      <c r="G217" s="490"/>
      <c r="H217" s="490"/>
      <c r="I217" s="492" t="s">
        <v>65</v>
      </c>
      <c r="J217" s="495"/>
      <c r="K217" s="495"/>
      <c r="L217" s="515"/>
      <c r="M217" s="472" t="s">
        <v>64</v>
      </c>
      <c r="N217" s="153"/>
      <c r="O217" s="475" t="s">
        <v>25</v>
      </c>
    </row>
    <row r="218" spans="1:15" ht="33.75" customHeight="1">
      <c r="A218" s="483"/>
      <c r="B218" s="338" t="str">
        <f>Bildungsgang!B219</f>
        <v>Geburtsdatum</v>
      </c>
      <c r="C218" s="505"/>
      <c r="D218" s="488"/>
      <c r="E218" s="478" t="s">
        <v>74</v>
      </c>
      <c r="F218" s="478" t="s">
        <v>76</v>
      </c>
      <c r="G218" s="478" t="s">
        <v>79</v>
      </c>
      <c r="H218" s="512" t="s">
        <v>75</v>
      </c>
      <c r="I218" s="493"/>
      <c r="J218" s="478" t="s">
        <v>76</v>
      </c>
      <c r="K218" s="478" t="s">
        <v>77</v>
      </c>
      <c r="L218" s="478" t="s">
        <v>78</v>
      </c>
      <c r="M218" s="507"/>
      <c r="N218" s="450" t="s">
        <v>14</v>
      </c>
      <c r="O218" s="509"/>
    </row>
    <row r="219" spans="1:15" ht="49.5" customHeight="1">
      <c r="A219" s="483"/>
      <c r="B219" s="338" t="str">
        <f>Bildungsgang!B220</f>
        <v>Geburtsort</v>
      </c>
      <c r="C219" s="505"/>
      <c r="D219" s="488"/>
      <c r="E219" s="511"/>
      <c r="F219" s="511"/>
      <c r="G219" s="511"/>
      <c r="H219" s="513"/>
      <c r="I219" s="493"/>
      <c r="J219" s="511"/>
      <c r="K219" s="511"/>
      <c r="L219" s="511"/>
      <c r="M219" s="507"/>
      <c r="N219" s="503"/>
      <c r="O219" s="509"/>
    </row>
    <row r="220" spans="1:17" ht="24" customHeight="1" thickBot="1">
      <c r="A220" s="483"/>
      <c r="B220" s="340" t="str">
        <f>'Prüfung BbS-VO 2013'!B222</f>
        <v>letzter Schulabschluss</v>
      </c>
      <c r="C220" s="506"/>
      <c r="D220" s="488"/>
      <c r="E220" s="154">
        <v>1</v>
      </c>
      <c r="F220" s="154">
        <v>2</v>
      </c>
      <c r="G220" s="154">
        <v>3</v>
      </c>
      <c r="H220" s="155">
        <v>5</v>
      </c>
      <c r="I220" s="493"/>
      <c r="J220" s="154">
        <v>2</v>
      </c>
      <c r="K220" s="154">
        <v>6</v>
      </c>
      <c r="L220" s="154">
        <v>7</v>
      </c>
      <c r="M220" s="507"/>
      <c r="N220" s="504"/>
      <c r="O220" s="510"/>
      <c r="Q220" s="156"/>
    </row>
    <row r="221" spans="1:19" ht="26.25" customHeight="1" thickBot="1" thickTop="1">
      <c r="A221" s="483"/>
      <c r="B221" s="342" t="s">
        <v>92</v>
      </c>
      <c r="C221" s="455"/>
      <c r="D221" s="488"/>
      <c r="E221" s="157">
        <f>Bildungsgang!J233</f>
        <v>0</v>
      </c>
      <c r="F221" s="157">
        <f>Bildungsgang!K233</f>
        <v>0</v>
      </c>
      <c r="G221" s="157">
        <f>Bildungsgang!L233</f>
        <v>0</v>
      </c>
      <c r="H221" s="158">
        <f>Bildungsgang!N233</f>
        <v>0</v>
      </c>
      <c r="I221" s="493"/>
      <c r="J221" s="157">
        <f>Bildungsgang!K233</f>
        <v>0</v>
      </c>
      <c r="K221" s="157">
        <f>Bildungsgang!O233</f>
        <v>0</v>
      </c>
      <c r="L221" s="157">
        <f>Bildungsgang!P233</f>
        <v>0</v>
      </c>
      <c r="M221" s="507"/>
      <c r="N221" s="159">
        <f>Bildungsgang!R233</f>
        <v>0</v>
      </c>
      <c r="O221" s="171" t="str">
        <f>IF(OR(E226&gt;4,J226&gt;4,N226&gt;4),"Nicht bestanden","Bestanden")</f>
        <v>Bestanden</v>
      </c>
      <c r="P221" s="160"/>
      <c r="Q221" s="160"/>
      <c r="R221" s="160"/>
      <c r="S221" s="160"/>
    </row>
    <row r="222" spans="1:15" s="161" customFormat="1" ht="16.5" customHeight="1" thickTop="1">
      <c r="A222" s="483"/>
      <c r="B222" s="456" t="s">
        <v>66</v>
      </c>
      <c r="C222" s="457"/>
      <c r="D222" s="488"/>
      <c r="E222" s="460"/>
      <c r="F222" s="462"/>
      <c r="G222" s="463"/>
      <c r="H222" s="466"/>
      <c r="I222" s="493"/>
      <c r="J222" s="468"/>
      <c r="K222" s="470"/>
      <c r="L222" s="497"/>
      <c r="M222" s="507"/>
      <c r="N222" s="499"/>
      <c r="O222" s="425"/>
    </row>
    <row r="223" spans="1:15" s="161" customFormat="1" ht="18" customHeight="1" thickBot="1">
      <c r="A223" s="483"/>
      <c r="B223" s="458"/>
      <c r="C223" s="459"/>
      <c r="D223" s="488"/>
      <c r="E223" s="461"/>
      <c r="F223" s="464"/>
      <c r="G223" s="465"/>
      <c r="H223" s="467"/>
      <c r="I223" s="493"/>
      <c r="J223" s="469"/>
      <c r="K223" s="471"/>
      <c r="L223" s="498"/>
      <c r="M223" s="507"/>
      <c r="N223" s="500"/>
      <c r="O223" s="425"/>
    </row>
    <row r="224" spans="1:15" s="161" customFormat="1" ht="27" customHeight="1" thickTop="1">
      <c r="A224" s="483"/>
      <c r="B224" s="427" t="s">
        <v>98</v>
      </c>
      <c r="C224" s="428"/>
      <c r="D224" s="488"/>
      <c r="E224" s="169">
        <f>ROUND(E225,0)</f>
        <v>0</v>
      </c>
      <c r="F224" s="431">
        <f>ROUND(F225,0)</f>
        <v>0</v>
      </c>
      <c r="G224" s="432"/>
      <c r="H224" s="169">
        <f>ROUND(H225,0)</f>
        <v>0</v>
      </c>
      <c r="I224" s="493"/>
      <c r="J224" s="169">
        <f>ROUND(J225,0)</f>
        <v>0</v>
      </c>
      <c r="K224" s="169">
        <f>ROUND(K225,0)</f>
        <v>0</v>
      </c>
      <c r="L224" s="169">
        <f>ROUND(L225,0)</f>
        <v>0</v>
      </c>
      <c r="M224" s="507"/>
      <c r="N224" s="433"/>
      <c r="O224" s="425"/>
    </row>
    <row r="225" spans="1:15" ht="18" customHeight="1" thickBot="1">
      <c r="A225" s="483"/>
      <c r="B225" s="429"/>
      <c r="C225" s="430"/>
      <c r="D225" s="488"/>
      <c r="E225" s="170">
        <f>ROUNDDOWN((E221*$E$7+E222*$E$8)/($E$7+$E$8),1)</f>
        <v>0</v>
      </c>
      <c r="F225" s="435">
        <f>ROUNDDOWN((((F221*$I$7)/($I$7+$I$9)+(G221*$I$9)/($I$7+$I$9))*$E$7+F222*$E$8)/($E$7+$E$8),1)</f>
        <v>0</v>
      </c>
      <c r="G225" s="436"/>
      <c r="H225" s="170">
        <f>ROUNDDOWN((H221*$E$7+H222*$E$8)/($E$7+$E$8),1)</f>
        <v>0</v>
      </c>
      <c r="I225" s="493"/>
      <c r="J225" s="170">
        <f>ROUNDDOWN((J221*$E$7+J222*$E$9)/($E$7+$E$9),1)</f>
        <v>0</v>
      </c>
      <c r="K225" s="170">
        <f>ROUNDDOWN((K221*$E$7+K222*$E$9)/($E$7+$E$9),1)</f>
        <v>0</v>
      </c>
      <c r="L225" s="170">
        <f>ROUNDDOWN((L221*$E$7+L222*$E$9)/($E$7+$E$9),1)</f>
        <v>0</v>
      </c>
      <c r="M225" s="507"/>
      <c r="N225" s="434"/>
      <c r="O225" s="425"/>
    </row>
    <row r="226" spans="1:15" ht="26.25" customHeight="1" thickBot="1" thickTop="1">
      <c r="A226" s="483"/>
      <c r="B226" s="354" t="s">
        <v>94</v>
      </c>
      <c r="C226" s="501"/>
      <c r="D226" s="488"/>
      <c r="E226" s="441">
        <f>ROUND(E227,0)</f>
        <v>0</v>
      </c>
      <c r="F226" s="442"/>
      <c r="G226" s="442"/>
      <c r="H226" s="443"/>
      <c r="I226" s="493"/>
      <c r="J226" s="444">
        <f>ROUND(J227,0)</f>
        <v>0</v>
      </c>
      <c r="K226" s="445"/>
      <c r="L226" s="446"/>
      <c r="M226" s="507"/>
      <c r="N226" s="167">
        <f>ROUND(N227,0)</f>
        <v>0</v>
      </c>
      <c r="O226" s="425"/>
    </row>
    <row r="227" spans="1:15" ht="21.75" customHeight="1" thickBot="1" thickTop="1">
      <c r="A227" s="484"/>
      <c r="B227" s="502"/>
      <c r="C227" s="501"/>
      <c r="D227" s="489"/>
      <c r="E227" s="447">
        <f>ROUNDDOWN((E225+F225+H225)/COUNT(E225:H225),1)</f>
        <v>0</v>
      </c>
      <c r="F227" s="448"/>
      <c r="G227" s="448"/>
      <c r="H227" s="449"/>
      <c r="I227" s="494"/>
      <c r="J227" s="447">
        <f>ROUNDDOWN((J225+K225+L225)/COUNT(J225:L225),1)</f>
        <v>0</v>
      </c>
      <c r="K227" s="448"/>
      <c r="L227" s="449"/>
      <c r="M227" s="508"/>
      <c r="N227" s="168">
        <f>ROUNDDOWN((N221*$E$7+N222*$E$10)/($E$7+$E$10),1)</f>
        <v>0</v>
      </c>
      <c r="O227" s="426"/>
    </row>
    <row r="228" ht="21" customHeight="1" thickBot="1" thickTop="1"/>
    <row r="229" s="161" customFormat="1" ht="21" customHeight="1" hidden="1"/>
    <row r="230" s="161" customFormat="1" ht="21.75" customHeight="1" hidden="1"/>
    <row r="231" ht="20.25" customHeight="1" hidden="1"/>
    <row r="232" ht="30" customHeight="1" hidden="1"/>
    <row r="233" ht="18" customHeight="1" hidden="1"/>
    <row r="234" spans="1:15" ht="27" customHeight="1" thickTop="1">
      <c r="A234" s="482">
        <f>Bildungsgang!A235</f>
        <v>14</v>
      </c>
      <c r="B234" s="485" t="str">
        <f>Bildungsgang!B235</f>
        <v>Name</v>
      </c>
      <c r="C234" s="514"/>
      <c r="D234" s="487" t="s">
        <v>63</v>
      </c>
      <c r="E234" s="490"/>
      <c r="F234" s="490"/>
      <c r="G234" s="490"/>
      <c r="H234" s="490"/>
      <c r="I234" s="492" t="s">
        <v>65</v>
      </c>
      <c r="J234" s="495"/>
      <c r="K234" s="495"/>
      <c r="L234" s="515"/>
      <c r="M234" s="472" t="s">
        <v>64</v>
      </c>
      <c r="N234" s="153"/>
      <c r="O234" s="475" t="s">
        <v>25</v>
      </c>
    </row>
    <row r="235" spans="1:15" ht="33.75" customHeight="1">
      <c r="A235" s="483"/>
      <c r="B235" s="338" t="str">
        <f>Bildungsgang!B236</f>
        <v>Geburtsdatum</v>
      </c>
      <c r="C235" s="505"/>
      <c r="D235" s="488"/>
      <c r="E235" s="478" t="s">
        <v>74</v>
      </c>
      <c r="F235" s="478" t="s">
        <v>76</v>
      </c>
      <c r="G235" s="478" t="s">
        <v>79</v>
      </c>
      <c r="H235" s="512" t="s">
        <v>75</v>
      </c>
      <c r="I235" s="493"/>
      <c r="J235" s="478" t="s">
        <v>76</v>
      </c>
      <c r="K235" s="478" t="s">
        <v>77</v>
      </c>
      <c r="L235" s="478" t="s">
        <v>78</v>
      </c>
      <c r="M235" s="507"/>
      <c r="N235" s="450" t="s">
        <v>14</v>
      </c>
      <c r="O235" s="509"/>
    </row>
    <row r="236" spans="1:15" ht="49.5" customHeight="1">
      <c r="A236" s="483"/>
      <c r="B236" s="338" t="str">
        <f>Bildungsgang!B237</f>
        <v>Geburtsort</v>
      </c>
      <c r="C236" s="505"/>
      <c r="D236" s="488"/>
      <c r="E236" s="511"/>
      <c r="F236" s="511"/>
      <c r="G236" s="511"/>
      <c r="H236" s="513"/>
      <c r="I236" s="493"/>
      <c r="J236" s="511"/>
      <c r="K236" s="511"/>
      <c r="L236" s="511"/>
      <c r="M236" s="507"/>
      <c r="N236" s="503"/>
      <c r="O236" s="509"/>
    </row>
    <row r="237" spans="1:17" ht="24" customHeight="1" thickBot="1">
      <c r="A237" s="483"/>
      <c r="B237" s="340" t="str">
        <f>'Prüfung BbS-VO 2013'!B239</f>
        <v>letzter Schulabschluss</v>
      </c>
      <c r="C237" s="506"/>
      <c r="D237" s="488"/>
      <c r="E237" s="154">
        <v>1</v>
      </c>
      <c r="F237" s="154">
        <v>2</v>
      </c>
      <c r="G237" s="154">
        <v>3</v>
      </c>
      <c r="H237" s="155">
        <v>5</v>
      </c>
      <c r="I237" s="493"/>
      <c r="J237" s="154">
        <v>2</v>
      </c>
      <c r="K237" s="154">
        <v>6</v>
      </c>
      <c r="L237" s="154">
        <v>7</v>
      </c>
      <c r="M237" s="507"/>
      <c r="N237" s="504"/>
      <c r="O237" s="510"/>
      <c r="Q237" s="156"/>
    </row>
    <row r="238" spans="1:19" ht="26.25" customHeight="1" thickBot="1" thickTop="1">
      <c r="A238" s="483"/>
      <c r="B238" s="342" t="s">
        <v>92</v>
      </c>
      <c r="C238" s="455"/>
      <c r="D238" s="488"/>
      <c r="E238" s="157">
        <f>Bildungsgang!J250</f>
        <v>0</v>
      </c>
      <c r="F238" s="157">
        <f>Bildungsgang!K250</f>
        <v>0</v>
      </c>
      <c r="G238" s="157">
        <f>Bildungsgang!L250</f>
        <v>0</v>
      </c>
      <c r="H238" s="158">
        <f>Bildungsgang!N250</f>
        <v>0</v>
      </c>
      <c r="I238" s="493"/>
      <c r="J238" s="157">
        <f>Bildungsgang!K250</f>
        <v>0</v>
      </c>
      <c r="K238" s="157">
        <f>Bildungsgang!O250</f>
        <v>0</v>
      </c>
      <c r="L238" s="157">
        <f>Bildungsgang!P250</f>
        <v>0</v>
      </c>
      <c r="M238" s="507"/>
      <c r="N238" s="159">
        <f>Bildungsgang!R250</f>
        <v>0</v>
      </c>
      <c r="O238" s="171" t="str">
        <f>IF(OR(E243&gt;4,J243&gt;4,N243&gt;4),"Nicht bestanden","Bestanden")</f>
        <v>Bestanden</v>
      </c>
      <c r="P238" s="160"/>
      <c r="Q238" s="160"/>
      <c r="R238" s="160"/>
      <c r="S238" s="160"/>
    </row>
    <row r="239" spans="1:15" s="161" customFormat="1" ht="16.5" customHeight="1" thickTop="1">
      <c r="A239" s="483"/>
      <c r="B239" s="456" t="s">
        <v>66</v>
      </c>
      <c r="C239" s="457"/>
      <c r="D239" s="488"/>
      <c r="E239" s="460"/>
      <c r="F239" s="462"/>
      <c r="G239" s="463"/>
      <c r="H239" s="466"/>
      <c r="I239" s="493"/>
      <c r="J239" s="468"/>
      <c r="K239" s="470"/>
      <c r="L239" s="497"/>
      <c r="M239" s="507"/>
      <c r="N239" s="499"/>
      <c r="O239" s="425"/>
    </row>
    <row r="240" spans="1:15" s="161" customFormat="1" ht="18" customHeight="1" thickBot="1">
      <c r="A240" s="483"/>
      <c r="B240" s="458"/>
      <c r="C240" s="459"/>
      <c r="D240" s="488"/>
      <c r="E240" s="461"/>
      <c r="F240" s="464"/>
      <c r="G240" s="465"/>
      <c r="H240" s="467"/>
      <c r="I240" s="493"/>
      <c r="J240" s="469"/>
      <c r="K240" s="471"/>
      <c r="L240" s="498"/>
      <c r="M240" s="507"/>
      <c r="N240" s="500"/>
      <c r="O240" s="425"/>
    </row>
    <row r="241" spans="1:15" s="161" customFormat="1" ht="27" customHeight="1" thickTop="1">
      <c r="A241" s="483"/>
      <c r="B241" s="427" t="s">
        <v>98</v>
      </c>
      <c r="C241" s="428"/>
      <c r="D241" s="488"/>
      <c r="E241" s="169">
        <f>ROUND(E242,0)</f>
        <v>0</v>
      </c>
      <c r="F241" s="431">
        <f>ROUND(F242,0)</f>
        <v>0</v>
      </c>
      <c r="G241" s="432"/>
      <c r="H241" s="169">
        <f>ROUND(H242,0)</f>
        <v>0</v>
      </c>
      <c r="I241" s="493"/>
      <c r="J241" s="169">
        <f>ROUND(J242,0)</f>
        <v>0</v>
      </c>
      <c r="K241" s="169">
        <f>ROUND(K242,0)</f>
        <v>0</v>
      </c>
      <c r="L241" s="169">
        <f>ROUND(L242,0)</f>
        <v>0</v>
      </c>
      <c r="M241" s="507"/>
      <c r="N241" s="433"/>
      <c r="O241" s="425"/>
    </row>
    <row r="242" spans="1:15" ht="18" customHeight="1" thickBot="1">
      <c r="A242" s="483"/>
      <c r="B242" s="429"/>
      <c r="C242" s="430"/>
      <c r="D242" s="488"/>
      <c r="E242" s="170">
        <f>ROUNDDOWN((E238*$E$7+E239*$E$8)/($E$7+$E$8),1)</f>
        <v>0</v>
      </c>
      <c r="F242" s="435">
        <f>ROUNDDOWN((((F238*$I$7)/($I$7+$I$9)+(G238*$I$9)/($I$7+$I$9))*$E$7+F239*$E$8)/($E$7+$E$8),1)</f>
        <v>0</v>
      </c>
      <c r="G242" s="436"/>
      <c r="H242" s="170">
        <f>ROUNDDOWN((H238*$E$7+H239*$E$8)/($E$7+$E$8),1)</f>
        <v>0</v>
      </c>
      <c r="I242" s="493"/>
      <c r="J242" s="170">
        <f>ROUNDDOWN((J238*$E$7+J239*$E$9)/($E$7+$E$9),1)</f>
        <v>0</v>
      </c>
      <c r="K242" s="170">
        <f>ROUNDDOWN((K238*$E$7+K239*$E$9)/($E$7+$E$9),1)</f>
        <v>0</v>
      </c>
      <c r="L242" s="170">
        <f>ROUNDDOWN((L238*$E$7+L239*$E$9)/($E$7+$E$9),1)</f>
        <v>0</v>
      </c>
      <c r="M242" s="507"/>
      <c r="N242" s="434"/>
      <c r="O242" s="425"/>
    </row>
    <row r="243" spans="1:15" ht="26.25" customHeight="1" thickBot="1" thickTop="1">
      <c r="A243" s="483"/>
      <c r="B243" s="354" t="s">
        <v>94</v>
      </c>
      <c r="C243" s="501"/>
      <c r="D243" s="488"/>
      <c r="E243" s="441">
        <f>ROUND(E244,0)</f>
        <v>0</v>
      </c>
      <c r="F243" s="442"/>
      <c r="G243" s="442"/>
      <c r="H243" s="443"/>
      <c r="I243" s="493"/>
      <c r="J243" s="444">
        <f>ROUND(J244,0)</f>
        <v>0</v>
      </c>
      <c r="K243" s="445"/>
      <c r="L243" s="446"/>
      <c r="M243" s="507"/>
      <c r="N243" s="167">
        <f>ROUND(N244,0)</f>
        <v>0</v>
      </c>
      <c r="O243" s="425"/>
    </row>
    <row r="244" spans="1:15" ht="21.75" customHeight="1" thickBot="1" thickTop="1">
      <c r="A244" s="484"/>
      <c r="B244" s="502"/>
      <c r="C244" s="501"/>
      <c r="D244" s="489"/>
      <c r="E244" s="447">
        <f>ROUNDDOWN((E242+F242+H242)/COUNT(E242:H242),1)</f>
        <v>0</v>
      </c>
      <c r="F244" s="448"/>
      <c r="G244" s="448"/>
      <c r="H244" s="449"/>
      <c r="I244" s="494"/>
      <c r="J244" s="447">
        <f>ROUNDDOWN((J242+K242+L242)/COUNT(J242:L242),1)</f>
        <v>0</v>
      </c>
      <c r="K244" s="448"/>
      <c r="L244" s="449"/>
      <c r="M244" s="508"/>
      <c r="N244" s="168">
        <f>ROUNDDOWN((N238*$E$7+N239*$E$10)/($E$7+$E$10),1)</f>
        <v>0</v>
      </c>
      <c r="O244" s="426"/>
    </row>
    <row r="245" ht="21" customHeight="1" thickBot="1" thickTop="1"/>
    <row r="246" s="161" customFormat="1" ht="21" customHeight="1" hidden="1"/>
    <row r="247" s="161" customFormat="1" ht="21.75" customHeight="1" hidden="1"/>
    <row r="248" ht="20.25" customHeight="1" hidden="1"/>
    <row r="249" ht="30" customHeight="1" hidden="1"/>
    <row r="250" ht="18" customHeight="1" hidden="1"/>
    <row r="251" spans="1:15" ht="27" customHeight="1" thickTop="1">
      <c r="A251" s="482">
        <f>Bildungsgang!A252</f>
        <v>15</v>
      </c>
      <c r="B251" s="485" t="str">
        <f>Bildungsgang!B252</f>
        <v>Name</v>
      </c>
      <c r="C251" s="514"/>
      <c r="D251" s="487" t="s">
        <v>63</v>
      </c>
      <c r="E251" s="490"/>
      <c r="F251" s="490"/>
      <c r="G251" s="490"/>
      <c r="H251" s="490"/>
      <c r="I251" s="492" t="s">
        <v>65</v>
      </c>
      <c r="J251" s="495"/>
      <c r="K251" s="495"/>
      <c r="L251" s="515"/>
      <c r="M251" s="472" t="s">
        <v>64</v>
      </c>
      <c r="N251" s="153"/>
      <c r="O251" s="475" t="s">
        <v>25</v>
      </c>
    </row>
    <row r="252" spans="1:15" ht="33.75" customHeight="1">
      <c r="A252" s="483"/>
      <c r="B252" s="338" t="str">
        <f>Bildungsgang!B253</f>
        <v>Geburtsdatum</v>
      </c>
      <c r="C252" s="505"/>
      <c r="D252" s="488"/>
      <c r="E252" s="478" t="s">
        <v>74</v>
      </c>
      <c r="F252" s="478" t="s">
        <v>76</v>
      </c>
      <c r="G252" s="478" t="s">
        <v>79</v>
      </c>
      <c r="H252" s="512" t="s">
        <v>75</v>
      </c>
      <c r="I252" s="493"/>
      <c r="J252" s="478" t="s">
        <v>76</v>
      </c>
      <c r="K252" s="478" t="s">
        <v>77</v>
      </c>
      <c r="L252" s="478" t="s">
        <v>78</v>
      </c>
      <c r="M252" s="507"/>
      <c r="N252" s="450" t="s">
        <v>14</v>
      </c>
      <c r="O252" s="509"/>
    </row>
    <row r="253" spans="1:15" ht="49.5" customHeight="1">
      <c r="A253" s="483"/>
      <c r="B253" s="338" t="str">
        <f>Bildungsgang!B254</f>
        <v>Geburtsort</v>
      </c>
      <c r="C253" s="505"/>
      <c r="D253" s="488"/>
      <c r="E253" s="511"/>
      <c r="F253" s="511"/>
      <c r="G253" s="511"/>
      <c r="H253" s="513"/>
      <c r="I253" s="493"/>
      <c r="J253" s="511"/>
      <c r="K253" s="511"/>
      <c r="L253" s="511"/>
      <c r="M253" s="507"/>
      <c r="N253" s="503"/>
      <c r="O253" s="509"/>
    </row>
    <row r="254" spans="1:17" ht="24" customHeight="1" thickBot="1">
      <c r="A254" s="483"/>
      <c r="B254" s="340" t="str">
        <f>'Prüfung BbS-VO 2013'!B256</f>
        <v>letzter Schulabschluss</v>
      </c>
      <c r="C254" s="506"/>
      <c r="D254" s="488"/>
      <c r="E254" s="154">
        <v>1</v>
      </c>
      <c r="F254" s="154">
        <v>2</v>
      </c>
      <c r="G254" s="154">
        <v>3</v>
      </c>
      <c r="H254" s="155">
        <v>5</v>
      </c>
      <c r="I254" s="493"/>
      <c r="J254" s="154">
        <v>2</v>
      </c>
      <c r="K254" s="154">
        <v>6</v>
      </c>
      <c r="L254" s="154">
        <v>7</v>
      </c>
      <c r="M254" s="507"/>
      <c r="N254" s="504"/>
      <c r="O254" s="510"/>
      <c r="Q254" s="156"/>
    </row>
    <row r="255" spans="1:19" ht="26.25" customHeight="1" thickBot="1" thickTop="1">
      <c r="A255" s="483"/>
      <c r="B255" s="342" t="s">
        <v>92</v>
      </c>
      <c r="C255" s="455"/>
      <c r="D255" s="488"/>
      <c r="E255" s="157">
        <f>Bildungsgang!J267</f>
        <v>0</v>
      </c>
      <c r="F255" s="157">
        <f>Bildungsgang!K267</f>
        <v>0</v>
      </c>
      <c r="G255" s="157">
        <f>Bildungsgang!L267</f>
        <v>0</v>
      </c>
      <c r="H255" s="158">
        <f>Bildungsgang!N267</f>
        <v>0</v>
      </c>
      <c r="I255" s="493"/>
      <c r="J255" s="157">
        <f>Bildungsgang!K267</f>
        <v>0</v>
      </c>
      <c r="K255" s="157">
        <f>Bildungsgang!O267</f>
        <v>0</v>
      </c>
      <c r="L255" s="157">
        <f>Bildungsgang!P267</f>
        <v>0</v>
      </c>
      <c r="M255" s="507"/>
      <c r="N255" s="159">
        <f>Bildungsgang!R267</f>
        <v>0</v>
      </c>
      <c r="O255" s="171" t="str">
        <f>IF(OR(E260&gt;4,J260&gt;4,N260&gt;4),"Nicht bestanden","Bestanden")</f>
        <v>Bestanden</v>
      </c>
      <c r="P255" s="160"/>
      <c r="Q255" s="160"/>
      <c r="R255" s="160"/>
      <c r="S255" s="160"/>
    </row>
    <row r="256" spans="1:15" s="161" customFormat="1" ht="16.5" customHeight="1" thickTop="1">
      <c r="A256" s="483"/>
      <c r="B256" s="456" t="s">
        <v>66</v>
      </c>
      <c r="C256" s="457"/>
      <c r="D256" s="488"/>
      <c r="E256" s="460"/>
      <c r="F256" s="462"/>
      <c r="G256" s="463"/>
      <c r="H256" s="466"/>
      <c r="I256" s="493"/>
      <c r="J256" s="468"/>
      <c r="K256" s="470"/>
      <c r="L256" s="497"/>
      <c r="M256" s="507"/>
      <c r="N256" s="499"/>
      <c r="O256" s="425"/>
    </row>
    <row r="257" spans="1:15" s="161" customFormat="1" ht="18" customHeight="1" thickBot="1">
      <c r="A257" s="483"/>
      <c r="B257" s="458"/>
      <c r="C257" s="459"/>
      <c r="D257" s="488"/>
      <c r="E257" s="461"/>
      <c r="F257" s="464"/>
      <c r="G257" s="465"/>
      <c r="H257" s="467"/>
      <c r="I257" s="493"/>
      <c r="J257" s="469"/>
      <c r="K257" s="471"/>
      <c r="L257" s="498"/>
      <c r="M257" s="507"/>
      <c r="N257" s="500"/>
      <c r="O257" s="425"/>
    </row>
    <row r="258" spans="1:15" s="161" customFormat="1" ht="27" customHeight="1" thickTop="1">
      <c r="A258" s="483"/>
      <c r="B258" s="427" t="s">
        <v>98</v>
      </c>
      <c r="C258" s="428"/>
      <c r="D258" s="488"/>
      <c r="E258" s="169">
        <f>ROUND(E259,0)</f>
        <v>0</v>
      </c>
      <c r="F258" s="431">
        <f>ROUND(F259,0)</f>
        <v>0</v>
      </c>
      <c r="G258" s="432"/>
      <c r="H258" s="169">
        <f>ROUND(H259,0)</f>
        <v>0</v>
      </c>
      <c r="I258" s="493"/>
      <c r="J258" s="169">
        <f>ROUND(J259,0)</f>
        <v>0</v>
      </c>
      <c r="K258" s="169">
        <f>ROUND(K259,0)</f>
        <v>0</v>
      </c>
      <c r="L258" s="169">
        <f>ROUND(L259,0)</f>
        <v>0</v>
      </c>
      <c r="M258" s="507"/>
      <c r="N258" s="433"/>
      <c r="O258" s="425"/>
    </row>
    <row r="259" spans="1:15" ht="18" customHeight="1" thickBot="1">
      <c r="A259" s="483"/>
      <c r="B259" s="429"/>
      <c r="C259" s="430"/>
      <c r="D259" s="488"/>
      <c r="E259" s="170">
        <f>ROUNDDOWN((E255*$E$7+E256*$E$8)/($E$7+$E$8),1)</f>
        <v>0</v>
      </c>
      <c r="F259" s="435">
        <f>ROUNDDOWN((((F255*$I$7)/($I$7+$I$9)+(G255*$I$9)/($I$7+$I$9))*$E$7+F256*$E$8)/($E$7+$E$8),1)</f>
        <v>0</v>
      </c>
      <c r="G259" s="436"/>
      <c r="H259" s="170">
        <f>ROUNDDOWN((H255*$E$7+H256*$E$8)/($E$7+$E$8),1)</f>
        <v>0</v>
      </c>
      <c r="I259" s="493"/>
      <c r="J259" s="170">
        <f>ROUNDDOWN((J255*$E$7+J256*$E$9)/($E$7+$E$9),1)</f>
        <v>0</v>
      </c>
      <c r="K259" s="170">
        <f>ROUNDDOWN((K255*$E$7+K256*$E$9)/($E$7+$E$9),1)</f>
        <v>0</v>
      </c>
      <c r="L259" s="170">
        <f>ROUNDDOWN((L255*$E$7+L256*$E$9)/($E$7+$E$9),1)</f>
        <v>0</v>
      </c>
      <c r="M259" s="507"/>
      <c r="N259" s="434"/>
      <c r="O259" s="425"/>
    </row>
    <row r="260" spans="1:15" ht="26.25" customHeight="1" thickBot="1" thickTop="1">
      <c r="A260" s="483"/>
      <c r="B260" s="354" t="s">
        <v>94</v>
      </c>
      <c r="C260" s="501"/>
      <c r="D260" s="488"/>
      <c r="E260" s="441">
        <f>ROUND(E261,0)</f>
        <v>0</v>
      </c>
      <c r="F260" s="442"/>
      <c r="G260" s="442"/>
      <c r="H260" s="443"/>
      <c r="I260" s="493"/>
      <c r="J260" s="444">
        <f>ROUND(J261,0)</f>
        <v>0</v>
      </c>
      <c r="K260" s="445"/>
      <c r="L260" s="446"/>
      <c r="M260" s="507"/>
      <c r="N260" s="167">
        <f>ROUND(N261,0)</f>
        <v>0</v>
      </c>
      <c r="O260" s="425"/>
    </row>
    <row r="261" spans="1:15" ht="21.75" customHeight="1" thickBot="1" thickTop="1">
      <c r="A261" s="484"/>
      <c r="B261" s="502"/>
      <c r="C261" s="501"/>
      <c r="D261" s="489"/>
      <c r="E261" s="447">
        <f>ROUNDDOWN((E259+F259+H259)/COUNT(E259:H259),1)</f>
        <v>0</v>
      </c>
      <c r="F261" s="448"/>
      <c r="G261" s="448"/>
      <c r="H261" s="449"/>
      <c r="I261" s="494"/>
      <c r="J261" s="447">
        <f>ROUNDDOWN((J259+K259+L259)/COUNT(J259:L259),1)</f>
        <v>0</v>
      </c>
      <c r="K261" s="448"/>
      <c r="L261" s="449"/>
      <c r="M261" s="508"/>
      <c r="N261" s="168">
        <f>ROUNDDOWN((N255*$E$7+N256*$E$10)/($E$7+$E$10),1)</f>
        <v>0</v>
      </c>
      <c r="O261" s="426"/>
    </row>
    <row r="262" ht="21" customHeight="1" hidden="1" thickTop="1"/>
    <row r="263" s="161" customFormat="1" ht="21" customHeight="1" hidden="1"/>
    <row r="264" s="161" customFormat="1" ht="21.75" customHeight="1" hidden="1"/>
    <row r="265" ht="20.25" customHeight="1" hidden="1"/>
    <row r="266" ht="30" customHeight="1" hidden="1"/>
    <row r="267" ht="18" customHeight="1" thickBot="1" thickTop="1"/>
    <row r="268" spans="1:15" ht="27" customHeight="1" thickTop="1">
      <c r="A268" s="482">
        <f>Bildungsgang!A269</f>
        <v>16</v>
      </c>
      <c r="B268" s="485" t="str">
        <f>Bildungsgang!B269</f>
        <v>Name</v>
      </c>
      <c r="C268" s="514"/>
      <c r="D268" s="487" t="s">
        <v>63</v>
      </c>
      <c r="E268" s="490"/>
      <c r="F268" s="490"/>
      <c r="G268" s="490"/>
      <c r="H268" s="490"/>
      <c r="I268" s="492" t="s">
        <v>65</v>
      </c>
      <c r="J268" s="495"/>
      <c r="K268" s="495"/>
      <c r="L268" s="515"/>
      <c r="M268" s="472" t="s">
        <v>64</v>
      </c>
      <c r="N268" s="153"/>
      <c r="O268" s="475" t="s">
        <v>25</v>
      </c>
    </row>
    <row r="269" spans="1:15" ht="33.75" customHeight="1">
      <c r="A269" s="483"/>
      <c r="B269" s="338" t="str">
        <f>Bildungsgang!B270</f>
        <v>Geburtsdatum</v>
      </c>
      <c r="C269" s="505"/>
      <c r="D269" s="488"/>
      <c r="E269" s="478" t="s">
        <v>74</v>
      </c>
      <c r="F269" s="478" t="s">
        <v>76</v>
      </c>
      <c r="G269" s="478" t="s">
        <v>79</v>
      </c>
      <c r="H269" s="512" t="s">
        <v>75</v>
      </c>
      <c r="I269" s="493"/>
      <c r="J269" s="478" t="s">
        <v>76</v>
      </c>
      <c r="K269" s="478" t="s">
        <v>77</v>
      </c>
      <c r="L269" s="478" t="s">
        <v>78</v>
      </c>
      <c r="M269" s="507"/>
      <c r="N269" s="450" t="s">
        <v>14</v>
      </c>
      <c r="O269" s="509"/>
    </row>
    <row r="270" spans="1:15" ht="49.5" customHeight="1">
      <c r="A270" s="483"/>
      <c r="B270" s="338" t="str">
        <f>Bildungsgang!B271</f>
        <v>Geburtsort</v>
      </c>
      <c r="C270" s="505"/>
      <c r="D270" s="488"/>
      <c r="E270" s="511"/>
      <c r="F270" s="511"/>
      <c r="G270" s="511"/>
      <c r="H270" s="513"/>
      <c r="I270" s="493"/>
      <c r="J270" s="511"/>
      <c r="K270" s="511"/>
      <c r="L270" s="511"/>
      <c r="M270" s="507"/>
      <c r="N270" s="503"/>
      <c r="O270" s="509"/>
    </row>
    <row r="271" spans="1:17" ht="24" customHeight="1" thickBot="1">
      <c r="A271" s="483"/>
      <c r="B271" s="340" t="str">
        <f>'Prüfung BbS-VO 2013'!B273</f>
        <v>letzter Schulabschluss</v>
      </c>
      <c r="C271" s="506"/>
      <c r="D271" s="488"/>
      <c r="E271" s="154">
        <v>1</v>
      </c>
      <c r="F271" s="154">
        <v>2</v>
      </c>
      <c r="G271" s="154">
        <v>3</v>
      </c>
      <c r="H271" s="155">
        <v>5</v>
      </c>
      <c r="I271" s="493"/>
      <c r="J271" s="154">
        <v>2</v>
      </c>
      <c r="K271" s="154">
        <v>6</v>
      </c>
      <c r="L271" s="154">
        <v>7</v>
      </c>
      <c r="M271" s="507"/>
      <c r="N271" s="504"/>
      <c r="O271" s="510"/>
      <c r="Q271" s="156"/>
    </row>
    <row r="272" spans="1:19" ht="26.25" customHeight="1" thickBot="1" thickTop="1">
      <c r="A272" s="483"/>
      <c r="B272" s="342" t="s">
        <v>92</v>
      </c>
      <c r="C272" s="455"/>
      <c r="D272" s="488"/>
      <c r="E272" s="157">
        <f>Bildungsgang!J284</f>
        <v>0</v>
      </c>
      <c r="F272" s="157">
        <f>Bildungsgang!K284</f>
        <v>0</v>
      </c>
      <c r="G272" s="157">
        <f>Bildungsgang!L284</f>
        <v>0</v>
      </c>
      <c r="H272" s="158">
        <f>Bildungsgang!N284</f>
        <v>0</v>
      </c>
      <c r="I272" s="493"/>
      <c r="J272" s="157">
        <f>Bildungsgang!K284</f>
        <v>0</v>
      </c>
      <c r="K272" s="157">
        <f>Bildungsgang!O284</f>
        <v>0</v>
      </c>
      <c r="L272" s="157">
        <f>Bildungsgang!P284</f>
        <v>0</v>
      </c>
      <c r="M272" s="507"/>
      <c r="N272" s="159">
        <f>Bildungsgang!R284</f>
        <v>0</v>
      </c>
      <c r="O272" s="171" t="str">
        <f>IF(OR(E277&gt;4,J277&gt;4,N277&gt;4),"Nicht bestanden","Bestanden")</f>
        <v>Bestanden</v>
      </c>
      <c r="P272" s="160"/>
      <c r="Q272" s="160"/>
      <c r="R272" s="160"/>
      <c r="S272" s="160"/>
    </row>
    <row r="273" spans="1:15" s="161" customFormat="1" ht="16.5" customHeight="1" thickTop="1">
      <c r="A273" s="483"/>
      <c r="B273" s="456" t="s">
        <v>66</v>
      </c>
      <c r="C273" s="457"/>
      <c r="D273" s="488"/>
      <c r="E273" s="460"/>
      <c r="F273" s="462"/>
      <c r="G273" s="463"/>
      <c r="H273" s="466"/>
      <c r="I273" s="493"/>
      <c r="J273" s="468"/>
      <c r="K273" s="470"/>
      <c r="L273" s="497"/>
      <c r="M273" s="507"/>
      <c r="N273" s="499"/>
      <c r="O273" s="425"/>
    </row>
    <row r="274" spans="1:15" s="161" customFormat="1" ht="18" customHeight="1" thickBot="1">
      <c r="A274" s="483"/>
      <c r="B274" s="458"/>
      <c r="C274" s="459"/>
      <c r="D274" s="488"/>
      <c r="E274" s="461"/>
      <c r="F274" s="464"/>
      <c r="G274" s="465"/>
      <c r="H274" s="467"/>
      <c r="I274" s="493"/>
      <c r="J274" s="469"/>
      <c r="K274" s="471"/>
      <c r="L274" s="498"/>
      <c r="M274" s="507"/>
      <c r="N274" s="500"/>
      <c r="O274" s="425"/>
    </row>
    <row r="275" spans="1:15" s="161" customFormat="1" ht="27" customHeight="1" thickTop="1">
      <c r="A275" s="483"/>
      <c r="B275" s="427" t="s">
        <v>98</v>
      </c>
      <c r="C275" s="428"/>
      <c r="D275" s="488"/>
      <c r="E275" s="169">
        <f>ROUND(E276,0)</f>
        <v>0</v>
      </c>
      <c r="F275" s="431">
        <f>ROUND(F276,0)</f>
        <v>0</v>
      </c>
      <c r="G275" s="432"/>
      <c r="H275" s="169">
        <f>ROUND(H276,0)</f>
        <v>0</v>
      </c>
      <c r="I275" s="493"/>
      <c r="J275" s="169">
        <f>ROUND(J276,0)</f>
        <v>0</v>
      </c>
      <c r="K275" s="169">
        <f>ROUND(K276,0)</f>
        <v>0</v>
      </c>
      <c r="L275" s="169">
        <f>ROUND(L276,0)</f>
        <v>0</v>
      </c>
      <c r="M275" s="507"/>
      <c r="N275" s="433"/>
      <c r="O275" s="425"/>
    </row>
    <row r="276" spans="1:15" ht="18" customHeight="1" thickBot="1">
      <c r="A276" s="483"/>
      <c r="B276" s="429"/>
      <c r="C276" s="430"/>
      <c r="D276" s="488"/>
      <c r="E276" s="170">
        <f>ROUNDDOWN((E272*$E$7+E273*$E$8)/($E$7+$E$8),1)</f>
        <v>0</v>
      </c>
      <c r="F276" s="435">
        <f>ROUNDDOWN((((F272*$I$7)/($I$7+$I$9)+(G272*$I$9)/($I$7+$I$9))*$E$7+F273*$E$8)/($E$7+$E$8),1)</f>
        <v>0</v>
      </c>
      <c r="G276" s="436"/>
      <c r="H276" s="170">
        <f>ROUNDDOWN((H272*$E$7+H273*$E$8)/($E$7+$E$8),1)</f>
        <v>0</v>
      </c>
      <c r="I276" s="493"/>
      <c r="J276" s="170">
        <f>ROUNDDOWN((J272*$E$7+J273*$E$9)/($E$7+$E$9),1)</f>
        <v>0</v>
      </c>
      <c r="K276" s="170">
        <f>ROUNDDOWN((K272*$E$7+K273*$E$9)/($E$7+$E$9),1)</f>
        <v>0</v>
      </c>
      <c r="L276" s="170">
        <f>ROUNDDOWN((L272*$E$7+L273*$E$9)/($E$7+$E$9),1)</f>
        <v>0</v>
      </c>
      <c r="M276" s="507"/>
      <c r="N276" s="434"/>
      <c r="O276" s="425"/>
    </row>
    <row r="277" spans="1:15" ht="26.25" customHeight="1" thickBot="1" thickTop="1">
      <c r="A277" s="483"/>
      <c r="B277" s="354" t="s">
        <v>95</v>
      </c>
      <c r="C277" s="501"/>
      <c r="D277" s="488"/>
      <c r="E277" s="441">
        <f>ROUND(E278,0)</f>
        <v>0</v>
      </c>
      <c r="F277" s="442"/>
      <c r="G277" s="442"/>
      <c r="H277" s="443"/>
      <c r="I277" s="493"/>
      <c r="J277" s="444">
        <f>ROUND(J278,0)</f>
        <v>0</v>
      </c>
      <c r="K277" s="445"/>
      <c r="L277" s="446"/>
      <c r="M277" s="507"/>
      <c r="N277" s="167">
        <f>ROUND(N278,0)</f>
        <v>0</v>
      </c>
      <c r="O277" s="425"/>
    </row>
    <row r="278" spans="1:15" ht="21.75" customHeight="1" thickBot="1" thickTop="1">
      <c r="A278" s="484"/>
      <c r="B278" s="502"/>
      <c r="C278" s="501"/>
      <c r="D278" s="489"/>
      <c r="E278" s="447">
        <f>ROUNDDOWN((E276+F276+H276)/COUNT(E276:H276),1)</f>
        <v>0</v>
      </c>
      <c r="F278" s="448"/>
      <c r="G278" s="448"/>
      <c r="H278" s="449"/>
      <c r="I278" s="494"/>
      <c r="J278" s="447">
        <f>ROUNDDOWN((J276+K276+L276)/COUNT(J276:L276),1)</f>
        <v>0</v>
      </c>
      <c r="K278" s="448"/>
      <c r="L278" s="449"/>
      <c r="M278" s="508"/>
      <c r="N278" s="168">
        <f>ROUNDDOWN((N272*$E$7+N273*$E$10)/($E$7+$E$10),1)</f>
        <v>0</v>
      </c>
      <c r="O278" s="426"/>
    </row>
    <row r="279" ht="21" customHeight="1" thickBot="1" thickTop="1"/>
    <row r="280" s="161" customFormat="1" ht="21" customHeight="1" hidden="1"/>
    <row r="281" s="161" customFormat="1" ht="21.75" customHeight="1" hidden="1"/>
    <row r="282" ht="20.25" customHeight="1" hidden="1"/>
    <row r="283" ht="30" customHeight="1" hidden="1"/>
    <row r="284" ht="18" customHeight="1" hidden="1"/>
    <row r="285" spans="1:15" ht="27" customHeight="1" thickTop="1">
      <c r="A285" s="482">
        <f>Bildungsgang!A286</f>
        <v>17</v>
      </c>
      <c r="B285" s="485" t="str">
        <f>Bildungsgang!B286</f>
        <v>Name</v>
      </c>
      <c r="C285" s="514"/>
      <c r="D285" s="487" t="s">
        <v>63</v>
      </c>
      <c r="E285" s="490"/>
      <c r="F285" s="490"/>
      <c r="G285" s="490"/>
      <c r="H285" s="490"/>
      <c r="I285" s="492" t="s">
        <v>65</v>
      </c>
      <c r="J285" s="495"/>
      <c r="K285" s="495"/>
      <c r="L285" s="515"/>
      <c r="M285" s="472" t="s">
        <v>64</v>
      </c>
      <c r="N285" s="153"/>
      <c r="O285" s="475" t="s">
        <v>25</v>
      </c>
    </row>
    <row r="286" spans="1:15" ht="33.75" customHeight="1">
      <c r="A286" s="483"/>
      <c r="B286" s="338" t="str">
        <f>Bildungsgang!B287</f>
        <v>Geburtsdatum</v>
      </c>
      <c r="C286" s="505"/>
      <c r="D286" s="488"/>
      <c r="E286" s="478" t="s">
        <v>74</v>
      </c>
      <c r="F286" s="478" t="s">
        <v>76</v>
      </c>
      <c r="G286" s="478" t="s">
        <v>79</v>
      </c>
      <c r="H286" s="512" t="s">
        <v>75</v>
      </c>
      <c r="I286" s="493"/>
      <c r="J286" s="478" t="s">
        <v>76</v>
      </c>
      <c r="K286" s="478" t="s">
        <v>77</v>
      </c>
      <c r="L286" s="478" t="s">
        <v>78</v>
      </c>
      <c r="M286" s="507"/>
      <c r="N286" s="450" t="s">
        <v>14</v>
      </c>
      <c r="O286" s="509"/>
    </row>
    <row r="287" spans="1:15" ht="49.5" customHeight="1">
      <c r="A287" s="483"/>
      <c r="B287" s="338" t="str">
        <f>Bildungsgang!B288</f>
        <v>Geburtsort</v>
      </c>
      <c r="C287" s="505"/>
      <c r="D287" s="488"/>
      <c r="E287" s="511"/>
      <c r="F287" s="511"/>
      <c r="G287" s="511"/>
      <c r="H287" s="513"/>
      <c r="I287" s="493"/>
      <c r="J287" s="511"/>
      <c r="K287" s="511"/>
      <c r="L287" s="511"/>
      <c r="M287" s="507"/>
      <c r="N287" s="503"/>
      <c r="O287" s="509"/>
    </row>
    <row r="288" spans="1:17" ht="24" customHeight="1" thickBot="1">
      <c r="A288" s="483"/>
      <c r="B288" s="340" t="str">
        <f>'Prüfung BbS-VO 2013'!B290</f>
        <v>letzter Schulabschluss</v>
      </c>
      <c r="C288" s="506"/>
      <c r="D288" s="488"/>
      <c r="E288" s="154">
        <v>1</v>
      </c>
      <c r="F288" s="154">
        <v>2</v>
      </c>
      <c r="G288" s="154">
        <v>3</v>
      </c>
      <c r="H288" s="155">
        <v>5</v>
      </c>
      <c r="I288" s="493"/>
      <c r="J288" s="154">
        <v>2</v>
      </c>
      <c r="K288" s="154">
        <v>6</v>
      </c>
      <c r="L288" s="154">
        <v>7</v>
      </c>
      <c r="M288" s="507"/>
      <c r="N288" s="504"/>
      <c r="O288" s="510"/>
      <c r="Q288" s="156"/>
    </row>
    <row r="289" spans="1:19" ht="26.25" customHeight="1" thickBot="1" thickTop="1">
      <c r="A289" s="483"/>
      <c r="B289" s="342" t="s">
        <v>92</v>
      </c>
      <c r="C289" s="455"/>
      <c r="D289" s="488"/>
      <c r="E289" s="157">
        <f>Bildungsgang!J301</f>
        <v>0</v>
      </c>
      <c r="F289" s="157">
        <f>Bildungsgang!K301</f>
        <v>0</v>
      </c>
      <c r="G289" s="157">
        <f>Bildungsgang!L301</f>
        <v>0</v>
      </c>
      <c r="H289" s="158">
        <f>Bildungsgang!N301</f>
        <v>0</v>
      </c>
      <c r="I289" s="493"/>
      <c r="J289" s="157">
        <f>Bildungsgang!K301</f>
        <v>0</v>
      </c>
      <c r="K289" s="157">
        <f>Bildungsgang!O301</f>
        <v>0</v>
      </c>
      <c r="L289" s="157">
        <f>Bildungsgang!P301</f>
        <v>0</v>
      </c>
      <c r="M289" s="507"/>
      <c r="N289" s="159">
        <f>Bildungsgang!R301</f>
        <v>0</v>
      </c>
      <c r="O289" s="171" t="str">
        <f>IF(OR(E294&gt;4,J294&gt;4,N294&gt;4),"Nicht bestanden","Bestanden")</f>
        <v>Bestanden</v>
      </c>
      <c r="P289" s="160"/>
      <c r="Q289" s="160"/>
      <c r="R289" s="160"/>
      <c r="S289" s="160"/>
    </row>
    <row r="290" spans="1:15" s="161" customFormat="1" ht="16.5" customHeight="1" thickTop="1">
      <c r="A290" s="483"/>
      <c r="B290" s="456" t="s">
        <v>66</v>
      </c>
      <c r="C290" s="457"/>
      <c r="D290" s="488"/>
      <c r="E290" s="460"/>
      <c r="F290" s="462"/>
      <c r="G290" s="463"/>
      <c r="H290" s="466"/>
      <c r="I290" s="493"/>
      <c r="J290" s="468"/>
      <c r="K290" s="470"/>
      <c r="L290" s="497"/>
      <c r="M290" s="507"/>
      <c r="N290" s="499"/>
      <c r="O290" s="425"/>
    </row>
    <row r="291" spans="1:15" s="161" customFormat="1" ht="18" customHeight="1" thickBot="1">
      <c r="A291" s="483"/>
      <c r="B291" s="458"/>
      <c r="C291" s="459"/>
      <c r="D291" s="488"/>
      <c r="E291" s="461"/>
      <c r="F291" s="464"/>
      <c r="G291" s="465"/>
      <c r="H291" s="467"/>
      <c r="I291" s="493"/>
      <c r="J291" s="469"/>
      <c r="K291" s="471"/>
      <c r="L291" s="498"/>
      <c r="M291" s="507"/>
      <c r="N291" s="500"/>
      <c r="O291" s="425"/>
    </row>
    <row r="292" spans="1:15" s="161" customFormat="1" ht="27" customHeight="1" thickTop="1">
      <c r="A292" s="483"/>
      <c r="B292" s="427" t="s">
        <v>98</v>
      </c>
      <c r="C292" s="428"/>
      <c r="D292" s="488"/>
      <c r="E292" s="169">
        <f>ROUND(E293,0)</f>
        <v>0</v>
      </c>
      <c r="F292" s="431">
        <f>ROUND(F293,0)</f>
        <v>0</v>
      </c>
      <c r="G292" s="432"/>
      <c r="H292" s="169">
        <f>ROUND(H293,0)</f>
        <v>0</v>
      </c>
      <c r="I292" s="493"/>
      <c r="J292" s="169">
        <f>ROUND(J293,0)</f>
        <v>0</v>
      </c>
      <c r="K292" s="169">
        <f>ROUND(K293,0)</f>
        <v>0</v>
      </c>
      <c r="L292" s="169">
        <f>ROUND(L293,0)</f>
        <v>0</v>
      </c>
      <c r="M292" s="507"/>
      <c r="N292" s="433"/>
      <c r="O292" s="425"/>
    </row>
    <row r="293" spans="1:15" ht="18" customHeight="1" thickBot="1">
      <c r="A293" s="483"/>
      <c r="B293" s="429"/>
      <c r="C293" s="430"/>
      <c r="D293" s="488"/>
      <c r="E293" s="170">
        <f>ROUNDDOWN((E289*$E$7+E290*$E$8)/($E$7+$E$8),1)</f>
        <v>0</v>
      </c>
      <c r="F293" s="435">
        <f>ROUNDDOWN((((F289*$I$7)/($I$7+$I$9)+(G289*$I$9)/($I$7+$I$9))*$E$7+F290*$E$8)/($E$7+$E$8),1)</f>
        <v>0</v>
      </c>
      <c r="G293" s="436"/>
      <c r="H293" s="170">
        <f>ROUNDDOWN((H289*$E$7+H290*$E$8)/($E$7+$E$8),1)</f>
        <v>0</v>
      </c>
      <c r="I293" s="493"/>
      <c r="J293" s="170">
        <f>ROUNDDOWN((J289*$E$7+J290*$E$9)/($E$7+$E$9),1)</f>
        <v>0</v>
      </c>
      <c r="K293" s="170">
        <f>ROUNDDOWN((K289*$E$7+K290*$E$9)/($E$7+$E$9),1)</f>
        <v>0</v>
      </c>
      <c r="L293" s="170">
        <f>ROUNDDOWN((L289*$E$7+L290*$E$9)/($E$7+$E$9),1)</f>
        <v>0</v>
      </c>
      <c r="M293" s="507"/>
      <c r="N293" s="434"/>
      <c r="O293" s="425"/>
    </row>
    <row r="294" spans="1:15" ht="26.25" customHeight="1" thickBot="1" thickTop="1">
      <c r="A294" s="483"/>
      <c r="B294" s="354" t="s">
        <v>94</v>
      </c>
      <c r="C294" s="501"/>
      <c r="D294" s="488"/>
      <c r="E294" s="441">
        <f>ROUND(E295,0)</f>
        <v>0</v>
      </c>
      <c r="F294" s="442"/>
      <c r="G294" s="442"/>
      <c r="H294" s="443"/>
      <c r="I294" s="493"/>
      <c r="J294" s="444">
        <f>ROUND(J295,0)</f>
        <v>0</v>
      </c>
      <c r="K294" s="445"/>
      <c r="L294" s="446"/>
      <c r="M294" s="507"/>
      <c r="N294" s="167">
        <f>ROUND(N295,0)</f>
        <v>0</v>
      </c>
      <c r="O294" s="425"/>
    </row>
    <row r="295" spans="1:15" ht="21.75" customHeight="1" thickBot="1" thickTop="1">
      <c r="A295" s="484"/>
      <c r="B295" s="502"/>
      <c r="C295" s="501"/>
      <c r="D295" s="489"/>
      <c r="E295" s="447">
        <f>ROUNDDOWN((E293+F293+H293)/COUNT(E293:H293),1)</f>
        <v>0</v>
      </c>
      <c r="F295" s="448"/>
      <c r="G295" s="448"/>
      <c r="H295" s="449"/>
      <c r="I295" s="494"/>
      <c r="J295" s="447">
        <f>ROUNDDOWN((J293+K293+L293)/COUNT(J293:L293),1)</f>
        <v>0</v>
      </c>
      <c r="K295" s="448"/>
      <c r="L295" s="449"/>
      <c r="M295" s="508"/>
      <c r="N295" s="168">
        <f>ROUNDDOWN((N289*$E$7+N290*$E$10)/($E$7+$E$10),1)</f>
        <v>0</v>
      </c>
      <c r="O295" s="426"/>
    </row>
    <row r="296" ht="21" customHeight="1" thickBot="1" thickTop="1"/>
    <row r="297" s="161" customFormat="1" ht="21" customHeight="1" hidden="1"/>
    <row r="298" s="161" customFormat="1" ht="21.75" customHeight="1" hidden="1"/>
    <row r="299" ht="20.25" customHeight="1" hidden="1"/>
    <row r="300" ht="30" customHeight="1" hidden="1"/>
    <row r="301" ht="18" customHeight="1" hidden="1"/>
    <row r="302" spans="1:15" ht="27" customHeight="1" thickTop="1">
      <c r="A302" s="482">
        <f>Bildungsgang!A303</f>
        <v>18</v>
      </c>
      <c r="B302" s="485" t="str">
        <f>Bildungsgang!B303</f>
        <v>Name</v>
      </c>
      <c r="C302" s="514"/>
      <c r="D302" s="487" t="s">
        <v>63</v>
      </c>
      <c r="E302" s="490"/>
      <c r="F302" s="490"/>
      <c r="G302" s="490"/>
      <c r="H302" s="490"/>
      <c r="I302" s="492" t="s">
        <v>65</v>
      </c>
      <c r="J302" s="495"/>
      <c r="K302" s="495"/>
      <c r="L302" s="515"/>
      <c r="M302" s="472" t="s">
        <v>64</v>
      </c>
      <c r="N302" s="153"/>
      <c r="O302" s="475" t="s">
        <v>25</v>
      </c>
    </row>
    <row r="303" spans="1:15" ht="33.75" customHeight="1">
      <c r="A303" s="483"/>
      <c r="B303" s="338" t="str">
        <f>Bildungsgang!B304</f>
        <v>Geburtsdatum</v>
      </c>
      <c r="C303" s="505"/>
      <c r="D303" s="488"/>
      <c r="E303" s="478" t="s">
        <v>74</v>
      </c>
      <c r="F303" s="478" t="s">
        <v>76</v>
      </c>
      <c r="G303" s="478" t="s">
        <v>79</v>
      </c>
      <c r="H303" s="512" t="s">
        <v>75</v>
      </c>
      <c r="I303" s="493"/>
      <c r="J303" s="478" t="s">
        <v>76</v>
      </c>
      <c r="K303" s="478" t="s">
        <v>77</v>
      </c>
      <c r="L303" s="478" t="s">
        <v>78</v>
      </c>
      <c r="M303" s="507"/>
      <c r="N303" s="450" t="s">
        <v>14</v>
      </c>
      <c r="O303" s="509"/>
    </row>
    <row r="304" spans="1:15" ht="49.5" customHeight="1">
      <c r="A304" s="483"/>
      <c r="B304" s="338" t="str">
        <f>Bildungsgang!B305</f>
        <v>Geburtsort</v>
      </c>
      <c r="C304" s="505"/>
      <c r="D304" s="488"/>
      <c r="E304" s="511"/>
      <c r="F304" s="511"/>
      <c r="G304" s="511"/>
      <c r="H304" s="513"/>
      <c r="I304" s="493"/>
      <c r="J304" s="511"/>
      <c r="K304" s="511"/>
      <c r="L304" s="511"/>
      <c r="M304" s="507"/>
      <c r="N304" s="503"/>
      <c r="O304" s="509"/>
    </row>
    <row r="305" spans="1:17" ht="24" customHeight="1" thickBot="1">
      <c r="A305" s="483"/>
      <c r="B305" s="340" t="str">
        <f>'Prüfung BbS-VO 2013'!B307</f>
        <v>letzter Schulabschluss</v>
      </c>
      <c r="C305" s="506"/>
      <c r="D305" s="488"/>
      <c r="E305" s="154">
        <v>1</v>
      </c>
      <c r="F305" s="154">
        <v>2</v>
      </c>
      <c r="G305" s="154">
        <v>3</v>
      </c>
      <c r="H305" s="155">
        <v>5</v>
      </c>
      <c r="I305" s="493"/>
      <c r="J305" s="154">
        <v>2</v>
      </c>
      <c r="K305" s="154">
        <v>6</v>
      </c>
      <c r="L305" s="154">
        <v>7</v>
      </c>
      <c r="M305" s="507"/>
      <c r="N305" s="504"/>
      <c r="O305" s="510"/>
      <c r="Q305" s="156"/>
    </row>
    <row r="306" spans="1:19" ht="26.25" customHeight="1" thickBot="1" thickTop="1">
      <c r="A306" s="483"/>
      <c r="B306" s="342" t="s">
        <v>92</v>
      </c>
      <c r="C306" s="455"/>
      <c r="D306" s="488"/>
      <c r="E306" s="157">
        <f>Bildungsgang!J318</f>
        <v>0</v>
      </c>
      <c r="F306" s="157">
        <f>Bildungsgang!K318</f>
        <v>0</v>
      </c>
      <c r="G306" s="157">
        <f>Bildungsgang!L318</f>
        <v>0</v>
      </c>
      <c r="H306" s="158">
        <f>Bildungsgang!N318</f>
        <v>0</v>
      </c>
      <c r="I306" s="493"/>
      <c r="J306" s="157">
        <f>Bildungsgang!K318</f>
        <v>0</v>
      </c>
      <c r="K306" s="157">
        <f>Bildungsgang!O318</f>
        <v>0</v>
      </c>
      <c r="L306" s="157">
        <f>Bildungsgang!P318</f>
        <v>0</v>
      </c>
      <c r="M306" s="507"/>
      <c r="N306" s="159">
        <f>Bildungsgang!R318</f>
        <v>0</v>
      </c>
      <c r="O306" s="171" t="str">
        <f>IF(OR(E311&gt;4,J311&gt;4,N311&gt;4),"Nicht bestanden","Bestanden")</f>
        <v>Bestanden</v>
      </c>
      <c r="P306" s="160"/>
      <c r="Q306" s="160"/>
      <c r="R306" s="160"/>
      <c r="S306" s="160"/>
    </row>
    <row r="307" spans="1:15" s="161" customFormat="1" ht="16.5" customHeight="1" thickTop="1">
      <c r="A307" s="483"/>
      <c r="B307" s="456" t="s">
        <v>66</v>
      </c>
      <c r="C307" s="457"/>
      <c r="D307" s="488"/>
      <c r="E307" s="460"/>
      <c r="F307" s="462"/>
      <c r="G307" s="463"/>
      <c r="H307" s="466"/>
      <c r="I307" s="493"/>
      <c r="J307" s="468"/>
      <c r="K307" s="470"/>
      <c r="L307" s="497"/>
      <c r="M307" s="507"/>
      <c r="N307" s="499"/>
      <c r="O307" s="425"/>
    </row>
    <row r="308" spans="1:15" s="161" customFormat="1" ht="18" customHeight="1" thickBot="1">
      <c r="A308" s="483"/>
      <c r="B308" s="458"/>
      <c r="C308" s="459"/>
      <c r="D308" s="488"/>
      <c r="E308" s="461"/>
      <c r="F308" s="464"/>
      <c r="G308" s="465"/>
      <c r="H308" s="467"/>
      <c r="I308" s="493"/>
      <c r="J308" s="469"/>
      <c r="K308" s="471"/>
      <c r="L308" s="498"/>
      <c r="M308" s="507"/>
      <c r="N308" s="500"/>
      <c r="O308" s="425"/>
    </row>
    <row r="309" spans="1:15" s="161" customFormat="1" ht="27" customHeight="1" thickTop="1">
      <c r="A309" s="483"/>
      <c r="B309" s="427" t="s">
        <v>98</v>
      </c>
      <c r="C309" s="428"/>
      <c r="D309" s="488"/>
      <c r="E309" s="169">
        <f>ROUND(E310,0)</f>
        <v>0</v>
      </c>
      <c r="F309" s="431">
        <f>ROUND(F310,0)</f>
        <v>0</v>
      </c>
      <c r="G309" s="432"/>
      <c r="H309" s="169">
        <f>ROUND(H310,0)</f>
        <v>0</v>
      </c>
      <c r="I309" s="493"/>
      <c r="J309" s="169">
        <f>ROUND(J310,0)</f>
        <v>0</v>
      </c>
      <c r="K309" s="169">
        <f>ROUND(K310,0)</f>
        <v>0</v>
      </c>
      <c r="L309" s="169">
        <f>ROUND(L310,0)</f>
        <v>0</v>
      </c>
      <c r="M309" s="507"/>
      <c r="N309" s="433"/>
      <c r="O309" s="425"/>
    </row>
    <row r="310" spans="1:15" ht="18" customHeight="1" thickBot="1">
      <c r="A310" s="483"/>
      <c r="B310" s="429"/>
      <c r="C310" s="430"/>
      <c r="D310" s="488"/>
      <c r="E310" s="170">
        <f>ROUNDDOWN((E306*$E$7+E307*$E$8)/($E$7+$E$8),1)</f>
        <v>0</v>
      </c>
      <c r="F310" s="435">
        <f>ROUNDDOWN((((F306*$I$7)/($I$7+$I$9)+(G306*$I$9)/($I$7+$I$9))*$E$7+F307*$E$8)/($E$7+$E$8),1)</f>
        <v>0</v>
      </c>
      <c r="G310" s="436"/>
      <c r="H310" s="170">
        <f>ROUNDDOWN((H306*$E$7+H307*$E$8)/($E$7+$E$8),1)</f>
        <v>0</v>
      </c>
      <c r="I310" s="493"/>
      <c r="J310" s="170">
        <f>ROUNDDOWN((J306*$E$7+J307*$E$9)/($E$7+$E$9),1)</f>
        <v>0</v>
      </c>
      <c r="K310" s="170">
        <f>ROUNDDOWN((K306*$E$7+K307*$E$9)/($E$7+$E$9),1)</f>
        <v>0</v>
      </c>
      <c r="L310" s="170">
        <f>ROUNDDOWN((L306*$E$7+L307*$E$9)/($E$7+$E$9),1)</f>
        <v>0</v>
      </c>
      <c r="M310" s="507"/>
      <c r="N310" s="434"/>
      <c r="O310" s="425"/>
    </row>
    <row r="311" spans="1:15" ht="26.25" customHeight="1" thickBot="1" thickTop="1">
      <c r="A311" s="483"/>
      <c r="B311" s="354" t="s">
        <v>94</v>
      </c>
      <c r="C311" s="501"/>
      <c r="D311" s="488"/>
      <c r="E311" s="441">
        <f>ROUND(E312,0)</f>
        <v>0</v>
      </c>
      <c r="F311" s="442"/>
      <c r="G311" s="442"/>
      <c r="H311" s="443"/>
      <c r="I311" s="493"/>
      <c r="J311" s="444">
        <f>ROUND(J312,0)</f>
        <v>0</v>
      </c>
      <c r="K311" s="445"/>
      <c r="L311" s="446"/>
      <c r="M311" s="507"/>
      <c r="N311" s="167">
        <f>ROUND(N312,0)</f>
        <v>0</v>
      </c>
      <c r="O311" s="425"/>
    </row>
    <row r="312" spans="1:15" ht="21.75" customHeight="1" thickBot="1" thickTop="1">
      <c r="A312" s="484"/>
      <c r="B312" s="502"/>
      <c r="C312" s="501"/>
      <c r="D312" s="489"/>
      <c r="E312" s="447">
        <f>ROUNDDOWN((E310+F310+H310)/COUNT(E310:H310),1)</f>
        <v>0</v>
      </c>
      <c r="F312" s="448"/>
      <c r="G312" s="448"/>
      <c r="H312" s="449"/>
      <c r="I312" s="494"/>
      <c r="J312" s="447">
        <f>ROUNDDOWN((J310+K310+L310)/COUNT(J310:L310),1)</f>
        <v>0</v>
      </c>
      <c r="K312" s="448"/>
      <c r="L312" s="449"/>
      <c r="M312" s="508"/>
      <c r="N312" s="168">
        <f>ROUNDDOWN((N306*$E$7+N307*$E$10)/($E$7+$E$10),1)</f>
        <v>0</v>
      </c>
      <c r="O312" s="426"/>
    </row>
    <row r="313" ht="21" customHeight="1" thickBot="1" thickTop="1"/>
    <row r="314" s="161" customFormat="1" ht="21" customHeight="1" hidden="1"/>
    <row r="315" s="161" customFormat="1" ht="21.75" customHeight="1" hidden="1"/>
    <row r="316" ht="20.25" customHeight="1" hidden="1"/>
    <row r="317" ht="30" customHeight="1" hidden="1"/>
    <row r="318" ht="18" customHeight="1" hidden="1"/>
    <row r="319" spans="1:15" ht="27" customHeight="1" thickTop="1">
      <c r="A319" s="482">
        <f>Bildungsgang!A320</f>
        <v>19</v>
      </c>
      <c r="B319" s="485" t="str">
        <f>Bildungsgang!B320</f>
        <v>Name</v>
      </c>
      <c r="C319" s="486"/>
      <c r="D319" s="487" t="s">
        <v>63</v>
      </c>
      <c r="E319" s="490"/>
      <c r="F319" s="490"/>
      <c r="G319" s="490"/>
      <c r="H319" s="491"/>
      <c r="I319" s="492" t="s">
        <v>65</v>
      </c>
      <c r="J319" s="495"/>
      <c r="K319" s="495"/>
      <c r="L319" s="496"/>
      <c r="M319" s="472" t="s">
        <v>64</v>
      </c>
      <c r="N319" s="153"/>
      <c r="O319" s="475" t="s">
        <v>25</v>
      </c>
    </row>
    <row r="320" spans="1:15" ht="33.75" customHeight="1">
      <c r="A320" s="483"/>
      <c r="B320" s="338" t="str">
        <f>Bildungsgang!B321</f>
        <v>Geburtsdatum</v>
      </c>
      <c r="C320" s="453"/>
      <c r="D320" s="488"/>
      <c r="E320" s="478" t="s">
        <v>74</v>
      </c>
      <c r="F320" s="478" t="s">
        <v>76</v>
      </c>
      <c r="G320" s="478" t="s">
        <v>79</v>
      </c>
      <c r="H320" s="480" t="s">
        <v>75</v>
      </c>
      <c r="I320" s="493"/>
      <c r="J320" s="478" t="s">
        <v>76</v>
      </c>
      <c r="K320" s="478" t="s">
        <v>77</v>
      </c>
      <c r="L320" s="480" t="s">
        <v>78</v>
      </c>
      <c r="M320" s="473"/>
      <c r="N320" s="450" t="s">
        <v>14</v>
      </c>
      <c r="O320" s="476"/>
    </row>
    <row r="321" spans="1:15" ht="49.5" customHeight="1">
      <c r="A321" s="483"/>
      <c r="B321" s="338" t="str">
        <f>Bildungsgang!B322</f>
        <v>Geburtsort</v>
      </c>
      <c r="C321" s="453"/>
      <c r="D321" s="488"/>
      <c r="E321" s="479"/>
      <c r="F321" s="479"/>
      <c r="G321" s="479"/>
      <c r="H321" s="481"/>
      <c r="I321" s="493"/>
      <c r="J321" s="479"/>
      <c r="K321" s="479"/>
      <c r="L321" s="481"/>
      <c r="M321" s="473"/>
      <c r="N321" s="451"/>
      <c r="O321" s="476"/>
    </row>
    <row r="322" spans="1:17" ht="24" customHeight="1" thickBot="1">
      <c r="A322" s="483"/>
      <c r="B322" s="340" t="str">
        <f>'Prüfung BbS-VO 2013'!B324</f>
        <v>letzter Schulabschluss</v>
      </c>
      <c r="C322" s="454"/>
      <c r="D322" s="488"/>
      <c r="E322" s="154">
        <v>1</v>
      </c>
      <c r="F322" s="154">
        <v>2</v>
      </c>
      <c r="G322" s="154">
        <v>3</v>
      </c>
      <c r="H322" s="155">
        <v>5</v>
      </c>
      <c r="I322" s="493"/>
      <c r="J322" s="154">
        <v>2</v>
      </c>
      <c r="K322" s="154">
        <v>6</v>
      </c>
      <c r="L322" s="154">
        <v>7</v>
      </c>
      <c r="M322" s="473"/>
      <c r="N322" s="452"/>
      <c r="O322" s="477"/>
      <c r="Q322" s="156"/>
    </row>
    <row r="323" spans="1:19" ht="26.25" customHeight="1" thickBot="1" thickTop="1">
      <c r="A323" s="483"/>
      <c r="B323" s="342" t="s">
        <v>92</v>
      </c>
      <c r="C323" s="455"/>
      <c r="D323" s="488"/>
      <c r="E323" s="157">
        <f>Bildungsgang!J335</f>
        <v>0</v>
      </c>
      <c r="F323" s="157">
        <f>Bildungsgang!K335</f>
        <v>0</v>
      </c>
      <c r="G323" s="157">
        <f>Bildungsgang!L335</f>
        <v>0</v>
      </c>
      <c r="H323" s="158">
        <f>Bildungsgang!N335</f>
        <v>0</v>
      </c>
      <c r="I323" s="493"/>
      <c r="J323" s="157">
        <f>Bildungsgang!K335</f>
        <v>0</v>
      </c>
      <c r="K323" s="157">
        <f>Bildungsgang!O335</f>
        <v>0</v>
      </c>
      <c r="L323" s="157">
        <f>Bildungsgang!P335</f>
        <v>0</v>
      </c>
      <c r="M323" s="473"/>
      <c r="N323" s="159">
        <f>Bildungsgang!R335</f>
        <v>0</v>
      </c>
      <c r="O323" s="171" t="str">
        <f>IF(OR(E328&gt;4,J328&gt;4,N328&gt;4),"Nicht bestanden","Bestanden")</f>
        <v>Bestanden</v>
      </c>
      <c r="P323" s="160"/>
      <c r="Q323" s="160"/>
      <c r="R323" s="160"/>
      <c r="S323" s="160"/>
    </row>
    <row r="324" spans="1:15" s="161" customFormat="1" ht="16.5" customHeight="1" thickTop="1">
      <c r="A324" s="483"/>
      <c r="B324" s="456" t="s">
        <v>66</v>
      </c>
      <c r="C324" s="457"/>
      <c r="D324" s="488"/>
      <c r="E324" s="460"/>
      <c r="F324" s="462"/>
      <c r="G324" s="463"/>
      <c r="H324" s="466"/>
      <c r="I324" s="493"/>
      <c r="J324" s="468"/>
      <c r="K324" s="470"/>
      <c r="L324" s="497"/>
      <c r="M324" s="473"/>
      <c r="N324" s="423"/>
      <c r="O324" s="425"/>
    </row>
    <row r="325" spans="1:15" s="161" customFormat="1" ht="18" customHeight="1" thickBot="1">
      <c r="A325" s="483"/>
      <c r="B325" s="458"/>
      <c r="C325" s="459"/>
      <c r="D325" s="488"/>
      <c r="E325" s="461"/>
      <c r="F325" s="464"/>
      <c r="G325" s="465"/>
      <c r="H325" s="467"/>
      <c r="I325" s="493"/>
      <c r="J325" s="469"/>
      <c r="K325" s="471"/>
      <c r="L325" s="498"/>
      <c r="M325" s="473"/>
      <c r="N325" s="424"/>
      <c r="O325" s="425"/>
    </row>
    <row r="326" spans="1:15" s="161" customFormat="1" ht="27" customHeight="1" thickTop="1">
      <c r="A326" s="483"/>
      <c r="B326" s="427" t="s">
        <v>98</v>
      </c>
      <c r="C326" s="428"/>
      <c r="D326" s="488"/>
      <c r="E326" s="169">
        <f>ROUND(E327,0)</f>
        <v>0</v>
      </c>
      <c r="F326" s="431">
        <f>ROUND(F327,0)</f>
        <v>0</v>
      </c>
      <c r="G326" s="432"/>
      <c r="H326" s="169">
        <f>ROUND(H327,0)</f>
        <v>0</v>
      </c>
      <c r="I326" s="493"/>
      <c r="J326" s="169">
        <f>ROUND(J327,0)</f>
        <v>0</v>
      </c>
      <c r="K326" s="169">
        <f>ROUND(K327,0)</f>
        <v>0</v>
      </c>
      <c r="L326" s="169">
        <f>ROUND(L327,0)</f>
        <v>0</v>
      </c>
      <c r="M326" s="473"/>
      <c r="N326" s="433"/>
      <c r="O326" s="425"/>
    </row>
    <row r="327" spans="1:15" ht="18" customHeight="1" thickBot="1">
      <c r="A327" s="483"/>
      <c r="B327" s="429"/>
      <c r="C327" s="430"/>
      <c r="D327" s="488"/>
      <c r="E327" s="170">
        <f>ROUNDDOWN((E323*$E$7+E324*$E$8)/($E$7+$E$8),1)</f>
        <v>0</v>
      </c>
      <c r="F327" s="435">
        <f>ROUNDDOWN((((F323*$I$7)/($I$7+$I$9)+(G323*$I$9)/($I$7+$I$9))*$E$7+F324*$E$8)/($E$7+$E$8),1)</f>
        <v>0</v>
      </c>
      <c r="G327" s="436"/>
      <c r="H327" s="170">
        <f>ROUNDDOWN((H323*$E$7+H324*$E$8)/($E$7+$E$8),1)</f>
        <v>0</v>
      </c>
      <c r="I327" s="493"/>
      <c r="J327" s="170">
        <f>ROUNDDOWN((J323*$E$7+J324*$E$9)/($E$7+$E$9),1)</f>
        <v>0</v>
      </c>
      <c r="K327" s="170">
        <f>ROUNDDOWN((K323*$E$7+K324*$E$9)/($E$7+$E$9),1)</f>
        <v>0</v>
      </c>
      <c r="L327" s="170">
        <f>ROUNDDOWN((L323*$E$7+L324*$E$9)/($E$7+$E$9),1)</f>
        <v>0</v>
      </c>
      <c r="M327" s="473"/>
      <c r="N327" s="434"/>
      <c r="O327" s="425"/>
    </row>
    <row r="328" spans="1:15" ht="26.25" customHeight="1" thickBot="1" thickTop="1">
      <c r="A328" s="483"/>
      <c r="B328" s="437" t="s">
        <v>94</v>
      </c>
      <c r="C328" s="438"/>
      <c r="D328" s="488"/>
      <c r="E328" s="441">
        <f>ROUND(E329,0)</f>
        <v>0</v>
      </c>
      <c r="F328" s="442"/>
      <c r="G328" s="442"/>
      <c r="H328" s="443"/>
      <c r="I328" s="493"/>
      <c r="J328" s="444">
        <f>ROUND(J329,0)</f>
        <v>0</v>
      </c>
      <c r="K328" s="445"/>
      <c r="L328" s="446"/>
      <c r="M328" s="473"/>
      <c r="N328" s="167">
        <f>ROUND(N329,0)</f>
        <v>0</v>
      </c>
      <c r="O328" s="425"/>
    </row>
    <row r="329" spans="1:15" ht="21.75" customHeight="1" thickBot="1" thickTop="1">
      <c r="A329" s="484"/>
      <c r="B329" s="439"/>
      <c r="C329" s="440"/>
      <c r="D329" s="489"/>
      <c r="E329" s="447">
        <f>ROUNDDOWN((E327+F327+H327)/COUNT(E327:H327),1)</f>
        <v>0</v>
      </c>
      <c r="F329" s="448"/>
      <c r="G329" s="448"/>
      <c r="H329" s="449"/>
      <c r="I329" s="494"/>
      <c r="J329" s="447">
        <f>ROUNDDOWN((J327+K327+L327)/COUNT(J327:L327),1)</f>
        <v>0</v>
      </c>
      <c r="K329" s="448"/>
      <c r="L329" s="449"/>
      <c r="M329" s="474"/>
      <c r="N329" s="168">
        <f>ROUNDDOWN((N323*$E$7+N324*$E$10)/($E$7+$E$10),1)</f>
        <v>0</v>
      </c>
      <c r="O329" s="426"/>
    </row>
    <row r="330" ht="21" customHeight="1" thickBot="1" thickTop="1"/>
    <row r="331" s="161" customFormat="1" ht="21" customHeight="1" hidden="1"/>
    <row r="332" s="161" customFormat="1" ht="21.75" customHeight="1" hidden="1"/>
    <row r="333" ht="20.25" customHeight="1" hidden="1"/>
    <row r="334" ht="30" customHeight="1" hidden="1"/>
    <row r="335" ht="18" customHeight="1" hidden="1"/>
    <row r="336" spans="1:15" ht="27" customHeight="1" thickTop="1">
      <c r="A336" s="482">
        <f>Bildungsgang!A337</f>
        <v>20</v>
      </c>
      <c r="B336" s="485" t="str">
        <f>Bildungsgang!B337</f>
        <v>Name</v>
      </c>
      <c r="C336" s="486"/>
      <c r="D336" s="487" t="s">
        <v>63</v>
      </c>
      <c r="E336" s="490"/>
      <c r="F336" s="490"/>
      <c r="G336" s="490"/>
      <c r="H336" s="491"/>
      <c r="I336" s="492" t="s">
        <v>65</v>
      </c>
      <c r="J336" s="495"/>
      <c r="K336" s="495"/>
      <c r="L336" s="496"/>
      <c r="M336" s="472" t="s">
        <v>64</v>
      </c>
      <c r="N336" s="153"/>
      <c r="O336" s="475" t="s">
        <v>25</v>
      </c>
    </row>
    <row r="337" spans="1:15" ht="33.75" customHeight="1">
      <c r="A337" s="483"/>
      <c r="B337" s="338" t="str">
        <f>Bildungsgang!B338</f>
        <v>Geburtsdatum</v>
      </c>
      <c r="C337" s="453"/>
      <c r="D337" s="488"/>
      <c r="E337" s="478" t="s">
        <v>74</v>
      </c>
      <c r="F337" s="478" t="s">
        <v>76</v>
      </c>
      <c r="G337" s="478" t="s">
        <v>79</v>
      </c>
      <c r="H337" s="480" t="s">
        <v>75</v>
      </c>
      <c r="I337" s="493"/>
      <c r="J337" s="478" t="s">
        <v>76</v>
      </c>
      <c r="K337" s="478" t="s">
        <v>77</v>
      </c>
      <c r="L337" s="480" t="s">
        <v>78</v>
      </c>
      <c r="M337" s="473"/>
      <c r="N337" s="450" t="s">
        <v>14</v>
      </c>
      <c r="O337" s="476"/>
    </row>
    <row r="338" spans="1:15" ht="49.5" customHeight="1">
      <c r="A338" s="483"/>
      <c r="B338" s="338" t="str">
        <f>Bildungsgang!B339</f>
        <v>Geburtsort</v>
      </c>
      <c r="C338" s="453"/>
      <c r="D338" s="488"/>
      <c r="E338" s="479"/>
      <c r="F338" s="479"/>
      <c r="G338" s="479"/>
      <c r="H338" s="481"/>
      <c r="I338" s="493"/>
      <c r="J338" s="479"/>
      <c r="K338" s="479"/>
      <c r="L338" s="481"/>
      <c r="M338" s="473"/>
      <c r="N338" s="451"/>
      <c r="O338" s="476"/>
    </row>
    <row r="339" spans="1:17" ht="24" customHeight="1" thickBot="1">
      <c r="A339" s="483"/>
      <c r="B339" s="340" t="str">
        <f>'Prüfung BbS-VO 2013'!B341</f>
        <v>letzter Schulabschluss</v>
      </c>
      <c r="C339" s="454"/>
      <c r="D339" s="488"/>
      <c r="E339" s="154">
        <v>1</v>
      </c>
      <c r="F339" s="154">
        <v>2</v>
      </c>
      <c r="G339" s="154">
        <v>3</v>
      </c>
      <c r="H339" s="155">
        <v>5</v>
      </c>
      <c r="I339" s="493"/>
      <c r="J339" s="154">
        <v>2</v>
      </c>
      <c r="K339" s="154">
        <v>6</v>
      </c>
      <c r="L339" s="154">
        <v>7</v>
      </c>
      <c r="M339" s="473"/>
      <c r="N339" s="452"/>
      <c r="O339" s="477"/>
      <c r="Q339" s="156"/>
    </row>
    <row r="340" spans="1:19" ht="26.25" customHeight="1" thickBot="1" thickTop="1">
      <c r="A340" s="483"/>
      <c r="B340" s="342" t="s">
        <v>92</v>
      </c>
      <c r="C340" s="455"/>
      <c r="D340" s="488"/>
      <c r="E340" s="157">
        <f>Bildungsgang!J352</f>
        <v>0</v>
      </c>
      <c r="F340" s="157">
        <f>Bildungsgang!K352</f>
        <v>0</v>
      </c>
      <c r="G340" s="157">
        <f>Bildungsgang!L352</f>
        <v>0</v>
      </c>
      <c r="H340" s="158">
        <f>Bildungsgang!N352</f>
        <v>0</v>
      </c>
      <c r="I340" s="493"/>
      <c r="J340" s="157">
        <f>Bildungsgang!K352</f>
        <v>0</v>
      </c>
      <c r="K340" s="157">
        <f>Bildungsgang!O352</f>
        <v>0</v>
      </c>
      <c r="L340" s="157">
        <f>Bildungsgang!P352</f>
        <v>0</v>
      </c>
      <c r="M340" s="473"/>
      <c r="N340" s="159">
        <f>Bildungsgang!R352</f>
        <v>0</v>
      </c>
      <c r="O340" s="171" t="str">
        <f>IF(OR(E345&gt;4,J345&gt;4,N345&gt;4),"Nicht bestanden","Bestanden")</f>
        <v>Bestanden</v>
      </c>
      <c r="P340" s="160"/>
      <c r="Q340" s="160"/>
      <c r="R340" s="160"/>
      <c r="S340" s="160"/>
    </row>
    <row r="341" spans="1:15" s="161" customFormat="1" ht="16.5" customHeight="1" thickTop="1">
      <c r="A341" s="483"/>
      <c r="B341" s="456" t="s">
        <v>66</v>
      </c>
      <c r="C341" s="457"/>
      <c r="D341" s="488"/>
      <c r="E341" s="460"/>
      <c r="F341" s="462"/>
      <c r="G341" s="463"/>
      <c r="H341" s="466"/>
      <c r="I341" s="493"/>
      <c r="J341" s="468"/>
      <c r="K341" s="470"/>
      <c r="L341" s="497"/>
      <c r="M341" s="473"/>
      <c r="N341" s="423"/>
      <c r="O341" s="425"/>
    </row>
    <row r="342" spans="1:15" s="161" customFormat="1" ht="18" customHeight="1" thickBot="1">
      <c r="A342" s="483"/>
      <c r="B342" s="458"/>
      <c r="C342" s="459"/>
      <c r="D342" s="488"/>
      <c r="E342" s="461"/>
      <c r="F342" s="464"/>
      <c r="G342" s="465"/>
      <c r="H342" s="467"/>
      <c r="I342" s="493"/>
      <c r="J342" s="469"/>
      <c r="K342" s="471"/>
      <c r="L342" s="498"/>
      <c r="M342" s="473"/>
      <c r="N342" s="424"/>
      <c r="O342" s="425"/>
    </row>
    <row r="343" spans="1:15" s="161" customFormat="1" ht="27" customHeight="1" thickTop="1">
      <c r="A343" s="483"/>
      <c r="B343" s="427" t="s">
        <v>98</v>
      </c>
      <c r="C343" s="428"/>
      <c r="D343" s="488"/>
      <c r="E343" s="169">
        <f>ROUND(E344,0)</f>
        <v>0</v>
      </c>
      <c r="F343" s="431">
        <f>ROUND(F344,0)</f>
        <v>0</v>
      </c>
      <c r="G343" s="432"/>
      <c r="H343" s="169">
        <f>ROUND(H344,0)</f>
        <v>0</v>
      </c>
      <c r="I343" s="493"/>
      <c r="J343" s="169">
        <f>ROUND(J344,0)</f>
        <v>0</v>
      </c>
      <c r="K343" s="169">
        <f>ROUND(K344,0)</f>
        <v>0</v>
      </c>
      <c r="L343" s="169">
        <f>ROUND(L344,0)</f>
        <v>0</v>
      </c>
      <c r="M343" s="473"/>
      <c r="N343" s="433"/>
      <c r="O343" s="425"/>
    </row>
    <row r="344" spans="1:15" ht="18" customHeight="1" thickBot="1">
      <c r="A344" s="483"/>
      <c r="B344" s="429"/>
      <c r="C344" s="430"/>
      <c r="D344" s="488"/>
      <c r="E344" s="170">
        <f>ROUNDDOWN((E340*$E$7+E341*$E$8)/($E$7+$E$8),1)</f>
        <v>0</v>
      </c>
      <c r="F344" s="435">
        <f>ROUNDDOWN((((F340*$I$7)/($I$7+$I$9)+(G340*$I$9)/($I$7+$I$9))*$E$7+F341*$E$8)/($E$7+$E$8),1)</f>
        <v>0</v>
      </c>
      <c r="G344" s="436"/>
      <c r="H344" s="170">
        <f>ROUNDDOWN((H340*$E$7+H341*$E$8)/($E$7+$E$8),1)</f>
        <v>0</v>
      </c>
      <c r="I344" s="493"/>
      <c r="J344" s="170">
        <f>ROUNDDOWN((J340*$E$7+J341*$E$9)/($E$7+$E$9),1)</f>
        <v>0</v>
      </c>
      <c r="K344" s="170">
        <f>ROUNDDOWN((K340*$E$7+K341*$E$9)/($E$7+$E$9),1)</f>
        <v>0</v>
      </c>
      <c r="L344" s="170">
        <f>ROUNDDOWN((L340*$E$7+L341*$E$9)/($E$7+$E$9),1)</f>
        <v>0</v>
      </c>
      <c r="M344" s="473"/>
      <c r="N344" s="434"/>
      <c r="O344" s="425"/>
    </row>
    <row r="345" spans="1:15" ht="26.25" customHeight="1" thickBot="1" thickTop="1">
      <c r="A345" s="483"/>
      <c r="B345" s="437" t="s">
        <v>94</v>
      </c>
      <c r="C345" s="438"/>
      <c r="D345" s="488"/>
      <c r="E345" s="441">
        <f>ROUND(E346,0)</f>
        <v>0</v>
      </c>
      <c r="F345" s="442"/>
      <c r="G345" s="442"/>
      <c r="H345" s="443"/>
      <c r="I345" s="493"/>
      <c r="J345" s="444">
        <f>ROUND(J346,0)</f>
        <v>0</v>
      </c>
      <c r="K345" s="445"/>
      <c r="L345" s="446"/>
      <c r="M345" s="473"/>
      <c r="N345" s="167">
        <f>ROUND(N346,0)</f>
        <v>0</v>
      </c>
      <c r="O345" s="425"/>
    </row>
    <row r="346" spans="1:15" ht="21.75" customHeight="1" thickBot="1" thickTop="1">
      <c r="A346" s="484"/>
      <c r="B346" s="439"/>
      <c r="C346" s="440"/>
      <c r="D346" s="489"/>
      <c r="E346" s="447">
        <f>ROUNDDOWN((E344+F344+H344)/COUNT(E344:H344),1)</f>
        <v>0</v>
      </c>
      <c r="F346" s="448"/>
      <c r="G346" s="448"/>
      <c r="H346" s="449"/>
      <c r="I346" s="494"/>
      <c r="J346" s="447">
        <f>ROUNDDOWN((J344+K344+L344)/COUNT(J344:L344),1)</f>
        <v>0</v>
      </c>
      <c r="K346" s="448"/>
      <c r="L346" s="449"/>
      <c r="M346" s="474"/>
      <c r="N346" s="168">
        <f>ROUNDDOWN((N340*$E$7+N341*$E$10)/($E$7+$E$10),1)</f>
        <v>0</v>
      </c>
      <c r="O346" s="426"/>
    </row>
    <row r="347" ht="21" customHeight="1" thickBot="1" thickTop="1"/>
    <row r="348" s="161" customFormat="1" ht="21" customHeight="1" hidden="1"/>
    <row r="349" s="161" customFormat="1" ht="21.75" customHeight="1" hidden="1"/>
    <row r="350" ht="20.25" customHeight="1" hidden="1"/>
    <row r="351" ht="30" customHeight="1" hidden="1"/>
    <row r="352" ht="18" customHeight="1" hidden="1"/>
    <row r="353" spans="1:15" ht="27" customHeight="1" thickTop="1">
      <c r="A353" s="482">
        <f>Bildungsgang!A354</f>
        <v>21</v>
      </c>
      <c r="B353" s="485" t="str">
        <f>Bildungsgang!B354</f>
        <v>Name</v>
      </c>
      <c r="C353" s="486"/>
      <c r="D353" s="487" t="s">
        <v>63</v>
      </c>
      <c r="E353" s="490"/>
      <c r="F353" s="490"/>
      <c r="G353" s="490"/>
      <c r="H353" s="491"/>
      <c r="I353" s="492" t="s">
        <v>65</v>
      </c>
      <c r="J353" s="495"/>
      <c r="K353" s="495"/>
      <c r="L353" s="496"/>
      <c r="M353" s="472" t="s">
        <v>64</v>
      </c>
      <c r="N353" s="153"/>
      <c r="O353" s="475" t="s">
        <v>25</v>
      </c>
    </row>
    <row r="354" spans="1:15" ht="33.75" customHeight="1">
      <c r="A354" s="483"/>
      <c r="B354" s="338" t="str">
        <f>Bildungsgang!B355</f>
        <v>Geburtsdatum</v>
      </c>
      <c r="C354" s="453"/>
      <c r="D354" s="488"/>
      <c r="E354" s="478" t="s">
        <v>74</v>
      </c>
      <c r="F354" s="478" t="s">
        <v>76</v>
      </c>
      <c r="G354" s="478" t="s">
        <v>79</v>
      </c>
      <c r="H354" s="480" t="s">
        <v>75</v>
      </c>
      <c r="I354" s="493"/>
      <c r="J354" s="478" t="s">
        <v>76</v>
      </c>
      <c r="K354" s="478" t="s">
        <v>77</v>
      </c>
      <c r="L354" s="480" t="s">
        <v>78</v>
      </c>
      <c r="M354" s="473"/>
      <c r="N354" s="450" t="s">
        <v>14</v>
      </c>
      <c r="O354" s="476"/>
    </row>
    <row r="355" spans="1:15" ht="49.5" customHeight="1">
      <c r="A355" s="483"/>
      <c r="B355" s="338" t="str">
        <f>Bildungsgang!B356</f>
        <v>Geburtsort</v>
      </c>
      <c r="C355" s="453"/>
      <c r="D355" s="488"/>
      <c r="E355" s="479"/>
      <c r="F355" s="479"/>
      <c r="G355" s="479"/>
      <c r="H355" s="481"/>
      <c r="I355" s="493"/>
      <c r="J355" s="479"/>
      <c r="K355" s="479"/>
      <c r="L355" s="481"/>
      <c r="M355" s="473"/>
      <c r="N355" s="451"/>
      <c r="O355" s="476"/>
    </row>
    <row r="356" spans="1:17" ht="24" customHeight="1" thickBot="1">
      <c r="A356" s="483"/>
      <c r="B356" s="340" t="str">
        <f>'Prüfung BbS-VO 2013'!B358</f>
        <v>letzter Schulabschluss</v>
      </c>
      <c r="C356" s="454"/>
      <c r="D356" s="488"/>
      <c r="E356" s="154">
        <v>1</v>
      </c>
      <c r="F356" s="154">
        <v>2</v>
      </c>
      <c r="G356" s="154">
        <v>3</v>
      </c>
      <c r="H356" s="155">
        <v>5</v>
      </c>
      <c r="I356" s="493"/>
      <c r="J356" s="154">
        <v>2</v>
      </c>
      <c r="K356" s="154">
        <v>6</v>
      </c>
      <c r="L356" s="154">
        <v>7</v>
      </c>
      <c r="M356" s="473"/>
      <c r="N356" s="452"/>
      <c r="O356" s="477"/>
      <c r="Q356" s="156"/>
    </row>
    <row r="357" spans="1:19" ht="26.25" customHeight="1" thickBot="1" thickTop="1">
      <c r="A357" s="483"/>
      <c r="B357" s="342" t="s">
        <v>92</v>
      </c>
      <c r="C357" s="455"/>
      <c r="D357" s="488"/>
      <c r="E357" s="157">
        <f>Bildungsgang!J369</f>
        <v>0</v>
      </c>
      <c r="F357" s="157">
        <f>Bildungsgang!K369</f>
        <v>0</v>
      </c>
      <c r="G357" s="157">
        <f>Bildungsgang!L369</f>
        <v>0</v>
      </c>
      <c r="H357" s="158">
        <f>Bildungsgang!N369</f>
        <v>0</v>
      </c>
      <c r="I357" s="493"/>
      <c r="J357" s="157">
        <f>Bildungsgang!K369</f>
        <v>0</v>
      </c>
      <c r="K357" s="157">
        <f>Bildungsgang!O369</f>
        <v>0</v>
      </c>
      <c r="L357" s="157">
        <f>Bildungsgang!P369</f>
        <v>0</v>
      </c>
      <c r="M357" s="473"/>
      <c r="N357" s="159">
        <f>Bildungsgang!R369</f>
        <v>0</v>
      </c>
      <c r="O357" s="171" t="str">
        <f>IF(OR(E362&gt;4,J362&gt;4,N362&gt;4),"Nicht bestanden","Bestanden")</f>
        <v>Bestanden</v>
      </c>
      <c r="P357" s="160"/>
      <c r="Q357" s="160"/>
      <c r="R357" s="160"/>
      <c r="S357" s="160"/>
    </row>
    <row r="358" spans="1:15" s="161" customFormat="1" ht="16.5" customHeight="1" thickTop="1">
      <c r="A358" s="483"/>
      <c r="B358" s="456" t="s">
        <v>66</v>
      </c>
      <c r="C358" s="457"/>
      <c r="D358" s="488"/>
      <c r="E358" s="460"/>
      <c r="F358" s="462"/>
      <c r="G358" s="463"/>
      <c r="H358" s="466"/>
      <c r="I358" s="493"/>
      <c r="J358" s="468"/>
      <c r="K358" s="470"/>
      <c r="L358" s="497"/>
      <c r="M358" s="473"/>
      <c r="N358" s="423"/>
      <c r="O358" s="425"/>
    </row>
    <row r="359" spans="1:15" s="161" customFormat="1" ht="18" customHeight="1" thickBot="1">
      <c r="A359" s="483"/>
      <c r="B359" s="458"/>
      <c r="C359" s="459"/>
      <c r="D359" s="488"/>
      <c r="E359" s="461"/>
      <c r="F359" s="464"/>
      <c r="G359" s="465"/>
      <c r="H359" s="467"/>
      <c r="I359" s="493"/>
      <c r="J359" s="469"/>
      <c r="K359" s="471"/>
      <c r="L359" s="498"/>
      <c r="M359" s="473"/>
      <c r="N359" s="424"/>
      <c r="O359" s="425"/>
    </row>
    <row r="360" spans="1:15" s="161" customFormat="1" ht="27" customHeight="1" thickTop="1">
      <c r="A360" s="483"/>
      <c r="B360" s="427" t="s">
        <v>98</v>
      </c>
      <c r="C360" s="428"/>
      <c r="D360" s="488"/>
      <c r="E360" s="169">
        <f>ROUND(E361,0)</f>
        <v>0</v>
      </c>
      <c r="F360" s="431">
        <f>ROUND(F361,0)</f>
        <v>0</v>
      </c>
      <c r="G360" s="432"/>
      <c r="H360" s="169">
        <f>ROUND(H361,0)</f>
        <v>0</v>
      </c>
      <c r="I360" s="493"/>
      <c r="J360" s="169">
        <f>ROUND(J361,0)</f>
        <v>0</v>
      </c>
      <c r="K360" s="169">
        <f>ROUND(K361,0)</f>
        <v>0</v>
      </c>
      <c r="L360" s="169">
        <f>ROUND(L361,0)</f>
        <v>0</v>
      </c>
      <c r="M360" s="473"/>
      <c r="N360" s="433"/>
      <c r="O360" s="425"/>
    </row>
    <row r="361" spans="1:15" ht="18" customHeight="1" thickBot="1">
      <c r="A361" s="483"/>
      <c r="B361" s="429"/>
      <c r="C361" s="430"/>
      <c r="D361" s="488"/>
      <c r="E361" s="170">
        <f>ROUNDDOWN((E357*$E$7+E358*$E$8)/($E$7+$E$8),1)</f>
        <v>0</v>
      </c>
      <c r="F361" s="435">
        <f>ROUNDDOWN((((F357*$I$7)/($I$7+$I$9)+(G357*$I$9)/($I$7+$I$9))*$E$7+F358*$E$8)/($E$7+$E$8),1)</f>
        <v>0</v>
      </c>
      <c r="G361" s="436"/>
      <c r="H361" s="170">
        <f>ROUNDDOWN((H357*$E$7+H358*$E$8)/($E$7+$E$8),1)</f>
        <v>0</v>
      </c>
      <c r="I361" s="493"/>
      <c r="J361" s="170">
        <f>ROUNDDOWN((J357*$E$7+J358*$E$9)/($E$7+$E$9),1)</f>
        <v>0</v>
      </c>
      <c r="K361" s="170">
        <f>ROUNDDOWN((K357*$E$7+K358*$E$9)/($E$7+$E$9),1)</f>
        <v>0</v>
      </c>
      <c r="L361" s="170">
        <f>ROUNDDOWN((L357*$E$7+L358*$E$9)/($E$7+$E$9),1)</f>
        <v>0</v>
      </c>
      <c r="M361" s="473"/>
      <c r="N361" s="434"/>
      <c r="O361" s="425"/>
    </row>
    <row r="362" spans="1:15" ht="26.25" customHeight="1" thickBot="1" thickTop="1">
      <c r="A362" s="483"/>
      <c r="B362" s="437" t="s">
        <v>94</v>
      </c>
      <c r="C362" s="438"/>
      <c r="D362" s="488"/>
      <c r="E362" s="441">
        <f>ROUND(E363,0)</f>
        <v>0</v>
      </c>
      <c r="F362" s="442"/>
      <c r="G362" s="442"/>
      <c r="H362" s="443"/>
      <c r="I362" s="493"/>
      <c r="J362" s="444">
        <f>ROUND(J363,0)</f>
        <v>0</v>
      </c>
      <c r="K362" s="445"/>
      <c r="L362" s="446"/>
      <c r="M362" s="473"/>
      <c r="N362" s="167">
        <f>ROUND(N363,0)</f>
        <v>0</v>
      </c>
      <c r="O362" s="425"/>
    </row>
    <row r="363" spans="1:15" ht="21.75" customHeight="1" thickBot="1" thickTop="1">
      <c r="A363" s="484"/>
      <c r="B363" s="439"/>
      <c r="C363" s="440"/>
      <c r="D363" s="489"/>
      <c r="E363" s="447">
        <f>ROUNDDOWN((E361+F361+H361)/COUNT(E361:H361),1)</f>
        <v>0</v>
      </c>
      <c r="F363" s="448"/>
      <c r="G363" s="448"/>
      <c r="H363" s="449"/>
      <c r="I363" s="494"/>
      <c r="J363" s="447">
        <f>ROUNDDOWN((J361+K361+L361)/COUNT(J361:L361),1)</f>
        <v>0</v>
      </c>
      <c r="K363" s="448"/>
      <c r="L363" s="449"/>
      <c r="M363" s="474"/>
      <c r="N363" s="168">
        <f>ROUNDDOWN((N357*$E$7+N358*$E$10)/($E$7+$E$10),1)</f>
        <v>0</v>
      </c>
      <c r="O363" s="426"/>
    </row>
    <row r="364" ht="21" customHeight="1" thickBot="1" thickTop="1"/>
    <row r="365" s="161" customFormat="1" ht="21" customHeight="1" hidden="1"/>
    <row r="366" s="161" customFormat="1" ht="21.75" customHeight="1" hidden="1"/>
    <row r="367" ht="20.25" customHeight="1" hidden="1"/>
    <row r="368" ht="30" customHeight="1" hidden="1"/>
    <row r="369" ht="18" customHeight="1" hidden="1"/>
    <row r="370" spans="1:15" ht="27" customHeight="1" thickTop="1">
      <c r="A370" s="482">
        <f>Bildungsgang!A371</f>
        <v>22</v>
      </c>
      <c r="B370" s="485" t="str">
        <f>Bildungsgang!B371</f>
        <v>Name</v>
      </c>
      <c r="C370" s="486"/>
      <c r="D370" s="487" t="s">
        <v>63</v>
      </c>
      <c r="E370" s="490"/>
      <c r="F370" s="490"/>
      <c r="G370" s="490"/>
      <c r="H370" s="491"/>
      <c r="I370" s="492" t="s">
        <v>65</v>
      </c>
      <c r="J370" s="495"/>
      <c r="K370" s="495"/>
      <c r="L370" s="496"/>
      <c r="M370" s="472" t="s">
        <v>64</v>
      </c>
      <c r="N370" s="153"/>
      <c r="O370" s="475" t="s">
        <v>25</v>
      </c>
    </row>
    <row r="371" spans="1:15" ht="33.75" customHeight="1">
      <c r="A371" s="483"/>
      <c r="B371" s="338" t="str">
        <f>Bildungsgang!B372</f>
        <v>Geburtsdatum</v>
      </c>
      <c r="C371" s="453"/>
      <c r="D371" s="488"/>
      <c r="E371" s="478" t="s">
        <v>74</v>
      </c>
      <c r="F371" s="478" t="s">
        <v>76</v>
      </c>
      <c r="G371" s="478" t="s">
        <v>79</v>
      </c>
      <c r="H371" s="480" t="s">
        <v>75</v>
      </c>
      <c r="I371" s="493"/>
      <c r="J371" s="478" t="s">
        <v>76</v>
      </c>
      <c r="K371" s="478" t="s">
        <v>77</v>
      </c>
      <c r="L371" s="480" t="s">
        <v>78</v>
      </c>
      <c r="M371" s="473"/>
      <c r="N371" s="450" t="s">
        <v>14</v>
      </c>
      <c r="O371" s="476"/>
    </row>
    <row r="372" spans="1:15" ht="49.5" customHeight="1">
      <c r="A372" s="483"/>
      <c r="B372" s="338" t="str">
        <f>Bildungsgang!B373</f>
        <v>Geburtsort</v>
      </c>
      <c r="C372" s="453"/>
      <c r="D372" s="488"/>
      <c r="E372" s="479"/>
      <c r="F372" s="479"/>
      <c r="G372" s="479"/>
      <c r="H372" s="481"/>
      <c r="I372" s="493"/>
      <c r="J372" s="479"/>
      <c r="K372" s="479"/>
      <c r="L372" s="481"/>
      <c r="M372" s="473"/>
      <c r="N372" s="451"/>
      <c r="O372" s="476"/>
    </row>
    <row r="373" spans="1:17" ht="24" customHeight="1" thickBot="1">
      <c r="A373" s="483"/>
      <c r="B373" s="340" t="str">
        <f>'Prüfung BbS-VO 2013'!B375</f>
        <v>letzter Schulabschluss</v>
      </c>
      <c r="C373" s="454"/>
      <c r="D373" s="488"/>
      <c r="E373" s="154">
        <v>1</v>
      </c>
      <c r="F373" s="154">
        <v>2</v>
      </c>
      <c r="G373" s="154">
        <v>3</v>
      </c>
      <c r="H373" s="155">
        <v>5</v>
      </c>
      <c r="I373" s="493"/>
      <c r="J373" s="154">
        <v>2</v>
      </c>
      <c r="K373" s="154">
        <v>6</v>
      </c>
      <c r="L373" s="154">
        <v>7</v>
      </c>
      <c r="M373" s="473"/>
      <c r="N373" s="452"/>
      <c r="O373" s="477"/>
      <c r="Q373" s="156"/>
    </row>
    <row r="374" spans="1:19" ht="26.25" customHeight="1" thickBot="1" thickTop="1">
      <c r="A374" s="483"/>
      <c r="B374" s="342" t="s">
        <v>92</v>
      </c>
      <c r="C374" s="455"/>
      <c r="D374" s="488"/>
      <c r="E374" s="157">
        <f>Bildungsgang!J386</f>
        <v>0</v>
      </c>
      <c r="F374" s="157">
        <f>Bildungsgang!K386</f>
        <v>0</v>
      </c>
      <c r="G374" s="157">
        <f>Bildungsgang!L386</f>
        <v>0</v>
      </c>
      <c r="H374" s="158">
        <f>Bildungsgang!N386</f>
        <v>0</v>
      </c>
      <c r="I374" s="493"/>
      <c r="J374" s="157">
        <f>Bildungsgang!K386</f>
        <v>0</v>
      </c>
      <c r="K374" s="157">
        <f>Bildungsgang!O386</f>
        <v>0</v>
      </c>
      <c r="L374" s="157">
        <f>Bildungsgang!P386</f>
        <v>0</v>
      </c>
      <c r="M374" s="473"/>
      <c r="N374" s="159">
        <f>Bildungsgang!R386</f>
        <v>0</v>
      </c>
      <c r="O374" s="171" t="str">
        <f>IF(OR(E379&gt;4,J379&gt;4,N379&gt;4),"Nicht bestanden","Bestanden")</f>
        <v>Bestanden</v>
      </c>
      <c r="P374" s="160"/>
      <c r="Q374" s="160"/>
      <c r="R374" s="160"/>
      <c r="S374" s="160"/>
    </row>
    <row r="375" spans="1:15" s="161" customFormat="1" ht="16.5" customHeight="1" thickTop="1">
      <c r="A375" s="483"/>
      <c r="B375" s="456" t="s">
        <v>66</v>
      </c>
      <c r="C375" s="457"/>
      <c r="D375" s="488"/>
      <c r="E375" s="460"/>
      <c r="F375" s="462"/>
      <c r="G375" s="463"/>
      <c r="H375" s="466"/>
      <c r="I375" s="493"/>
      <c r="J375" s="468"/>
      <c r="K375" s="470"/>
      <c r="L375" s="497"/>
      <c r="M375" s="473"/>
      <c r="N375" s="423"/>
      <c r="O375" s="425"/>
    </row>
    <row r="376" spans="1:15" s="161" customFormat="1" ht="18" customHeight="1" thickBot="1">
      <c r="A376" s="483"/>
      <c r="B376" s="458"/>
      <c r="C376" s="459"/>
      <c r="D376" s="488"/>
      <c r="E376" s="461"/>
      <c r="F376" s="464"/>
      <c r="G376" s="465"/>
      <c r="H376" s="467"/>
      <c r="I376" s="493"/>
      <c r="J376" s="469"/>
      <c r="K376" s="471"/>
      <c r="L376" s="498"/>
      <c r="M376" s="473"/>
      <c r="N376" s="424"/>
      <c r="O376" s="425"/>
    </row>
    <row r="377" spans="1:15" s="161" customFormat="1" ht="27" customHeight="1" thickTop="1">
      <c r="A377" s="483"/>
      <c r="B377" s="427" t="s">
        <v>98</v>
      </c>
      <c r="C377" s="428"/>
      <c r="D377" s="488"/>
      <c r="E377" s="169">
        <f>ROUND(E378,0)</f>
        <v>0</v>
      </c>
      <c r="F377" s="431">
        <f>ROUND(F378,0)</f>
        <v>0</v>
      </c>
      <c r="G377" s="432"/>
      <c r="H377" s="169">
        <f>ROUND(H378,0)</f>
        <v>0</v>
      </c>
      <c r="I377" s="493"/>
      <c r="J377" s="169">
        <f>ROUND(J378,0)</f>
        <v>0</v>
      </c>
      <c r="K377" s="169">
        <f>ROUND(K378,0)</f>
        <v>0</v>
      </c>
      <c r="L377" s="169">
        <f>ROUND(L378,0)</f>
        <v>0</v>
      </c>
      <c r="M377" s="473"/>
      <c r="N377" s="433"/>
      <c r="O377" s="425"/>
    </row>
    <row r="378" spans="1:15" ht="18" customHeight="1" thickBot="1">
      <c r="A378" s="483"/>
      <c r="B378" s="429"/>
      <c r="C378" s="430"/>
      <c r="D378" s="488"/>
      <c r="E378" s="170">
        <f>ROUNDDOWN((E374*$E$7+E375*$E$8)/($E$7+$E$8),1)</f>
        <v>0</v>
      </c>
      <c r="F378" s="435">
        <f>ROUNDDOWN((((F374*$I$7)/($I$7+$I$9)+(G374*$I$9)/($I$7+$I$9))*$E$7+F375*$E$8)/($E$7+$E$8),1)</f>
        <v>0</v>
      </c>
      <c r="G378" s="436"/>
      <c r="H378" s="170">
        <f>ROUNDDOWN((H374*$E$7+H375*$E$8)/($E$7+$E$8),1)</f>
        <v>0</v>
      </c>
      <c r="I378" s="493"/>
      <c r="J378" s="170">
        <f>ROUNDDOWN((J374*$E$7+J375*$E$9)/($E$7+$E$9),1)</f>
        <v>0</v>
      </c>
      <c r="K378" s="170">
        <f>ROUNDDOWN((K374*$E$7+K375*$E$9)/($E$7+$E$9),1)</f>
        <v>0</v>
      </c>
      <c r="L378" s="170">
        <f>ROUNDDOWN((L374*$E$7+L375*$E$9)/($E$7+$E$9),1)</f>
        <v>0</v>
      </c>
      <c r="M378" s="473"/>
      <c r="N378" s="434"/>
      <c r="O378" s="425"/>
    </row>
    <row r="379" spans="1:15" ht="26.25" customHeight="1" thickBot="1" thickTop="1">
      <c r="A379" s="483"/>
      <c r="B379" s="437" t="s">
        <v>94</v>
      </c>
      <c r="C379" s="438"/>
      <c r="D379" s="488"/>
      <c r="E379" s="441">
        <f>ROUND(E380,0)</f>
        <v>0</v>
      </c>
      <c r="F379" s="442"/>
      <c r="G379" s="442"/>
      <c r="H379" s="443"/>
      <c r="I379" s="493"/>
      <c r="J379" s="444">
        <f>ROUND(J380,0)</f>
        <v>0</v>
      </c>
      <c r="K379" s="445"/>
      <c r="L379" s="446"/>
      <c r="M379" s="473"/>
      <c r="N379" s="167">
        <f>ROUND(N380,0)</f>
        <v>0</v>
      </c>
      <c r="O379" s="425"/>
    </row>
    <row r="380" spans="1:15" ht="21.75" customHeight="1" thickBot="1" thickTop="1">
      <c r="A380" s="484"/>
      <c r="B380" s="439"/>
      <c r="C380" s="440"/>
      <c r="D380" s="489"/>
      <c r="E380" s="447">
        <f>ROUNDDOWN((E378+F378+H378)/COUNT(E378:H378),1)</f>
        <v>0</v>
      </c>
      <c r="F380" s="448"/>
      <c r="G380" s="448"/>
      <c r="H380" s="449"/>
      <c r="I380" s="494"/>
      <c r="J380" s="447">
        <f>ROUNDDOWN((J378+K378+L378)/COUNT(J378:L378),1)</f>
        <v>0</v>
      </c>
      <c r="K380" s="448"/>
      <c r="L380" s="449"/>
      <c r="M380" s="474"/>
      <c r="N380" s="168">
        <f>ROUNDDOWN((N374*$E$7+N375*$E$10)/($E$7+$E$10),1)</f>
        <v>0</v>
      </c>
      <c r="O380" s="426"/>
    </row>
    <row r="381" ht="21" customHeight="1" thickBot="1" thickTop="1"/>
    <row r="382" s="161" customFormat="1" ht="21" customHeight="1" hidden="1"/>
    <row r="383" s="161" customFormat="1" ht="21.75" customHeight="1" hidden="1"/>
    <row r="384" ht="20.25" customHeight="1" hidden="1"/>
    <row r="385" ht="30" customHeight="1" hidden="1"/>
    <row r="386" ht="18" customHeight="1" hidden="1"/>
    <row r="387" spans="1:15" ht="27" customHeight="1" thickTop="1">
      <c r="A387" s="482">
        <f>Bildungsgang!A388</f>
        <v>23</v>
      </c>
      <c r="B387" s="485" t="str">
        <f>Bildungsgang!B388</f>
        <v>Name</v>
      </c>
      <c r="C387" s="486"/>
      <c r="D387" s="487" t="s">
        <v>63</v>
      </c>
      <c r="E387" s="490"/>
      <c r="F387" s="490"/>
      <c r="G387" s="490"/>
      <c r="H387" s="491"/>
      <c r="I387" s="492" t="s">
        <v>65</v>
      </c>
      <c r="J387" s="495"/>
      <c r="K387" s="495"/>
      <c r="L387" s="496"/>
      <c r="M387" s="472" t="s">
        <v>64</v>
      </c>
      <c r="N387" s="153"/>
      <c r="O387" s="475" t="s">
        <v>25</v>
      </c>
    </row>
    <row r="388" spans="1:15" ht="33.75" customHeight="1">
      <c r="A388" s="483"/>
      <c r="B388" s="338" t="str">
        <f>Bildungsgang!B389</f>
        <v>Geburtsdatum</v>
      </c>
      <c r="C388" s="453"/>
      <c r="D388" s="488"/>
      <c r="E388" s="478" t="s">
        <v>74</v>
      </c>
      <c r="F388" s="478" t="s">
        <v>76</v>
      </c>
      <c r="G388" s="478" t="s">
        <v>79</v>
      </c>
      <c r="H388" s="480" t="s">
        <v>75</v>
      </c>
      <c r="I388" s="493"/>
      <c r="J388" s="478" t="s">
        <v>76</v>
      </c>
      <c r="K388" s="478" t="s">
        <v>77</v>
      </c>
      <c r="L388" s="480" t="s">
        <v>78</v>
      </c>
      <c r="M388" s="473"/>
      <c r="N388" s="450" t="s">
        <v>14</v>
      </c>
      <c r="O388" s="476"/>
    </row>
    <row r="389" spans="1:15" ht="49.5" customHeight="1">
      <c r="A389" s="483"/>
      <c r="B389" s="338" t="str">
        <f>Bildungsgang!B390</f>
        <v>Geburtsort</v>
      </c>
      <c r="C389" s="453"/>
      <c r="D389" s="488"/>
      <c r="E389" s="479"/>
      <c r="F389" s="479"/>
      <c r="G389" s="479"/>
      <c r="H389" s="481"/>
      <c r="I389" s="493"/>
      <c r="J389" s="479"/>
      <c r="K389" s="479"/>
      <c r="L389" s="481"/>
      <c r="M389" s="473"/>
      <c r="N389" s="451"/>
      <c r="O389" s="476"/>
    </row>
    <row r="390" spans="1:17" ht="24" customHeight="1" thickBot="1">
      <c r="A390" s="483"/>
      <c r="B390" s="340" t="str">
        <f>'Prüfung BbS-VO 2013'!B392</f>
        <v>letzter Schulabschluss</v>
      </c>
      <c r="C390" s="454"/>
      <c r="D390" s="488"/>
      <c r="E390" s="154">
        <v>1</v>
      </c>
      <c r="F390" s="154">
        <v>2</v>
      </c>
      <c r="G390" s="154">
        <v>3</v>
      </c>
      <c r="H390" s="155">
        <v>5</v>
      </c>
      <c r="I390" s="493"/>
      <c r="J390" s="154">
        <v>2</v>
      </c>
      <c r="K390" s="154">
        <v>6</v>
      </c>
      <c r="L390" s="154">
        <v>7</v>
      </c>
      <c r="M390" s="473"/>
      <c r="N390" s="452"/>
      <c r="O390" s="477"/>
      <c r="Q390" s="156"/>
    </row>
    <row r="391" spans="1:19" ht="26.25" customHeight="1" thickBot="1" thickTop="1">
      <c r="A391" s="483"/>
      <c r="B391" s="342" t="s">
        <v>92</v>
      </c>
      <c r="C391" s="455"/>
      <c r="D391" s="488"/>
      <c r="E391" s="157">
        <f>Bildungsgang!J403</f>
        <v>0</v>
      </c>
      <c r="F391" s="157">
        <f>Bildungsgang!K403</f>
        <v>0</v>
      </c>
      <c r="G391" s="157">
        <f>Bildungsgang!L403</f>
        <v>0</v>
      </c>
      <c r="H391" s="158">
        <f>Bildungsgang!N403</f>
        <v>0</v>
      </c>
      <c r="I391" s="493"/>
      <c r="J391" s="157">
        <f>Bildungsgang!K403</f>
        <v>0</v>
      </c>
      <c r="K391" s="157">
        <f>Bildungsgang!O403</f>
        <v>0</v>
      </c>
      <c r="L391" s="157">
        <f>Bildungsgang!P403</f>
        <v>0</v>
      </c>
      <c r="M391" s="473"/>
      <c r="N391" s="159">
        <f>Bildungsgang!R403</f>
        <v>0</v>
      </c>
      <c r="O391" s="171" t="str">
        <f>IF(OR(E396&gt;4,J396&gt;4,N396&gt;4),"Nicht bestanden","Bestanden")</f>
        <v>Bestanden</v>
      </c>
      <c r="P391" s="160"/>
      <c r="Q391" s="160"/>
      <c r="R391" s="160"/>
      <c r="S391" s="160"/>
    </row>
    <row r="392" spans="1:15" s="161" customFormat="1" ht="16.5" customHeight="1" thickTop="1">
      <c r="A392" s="483"/>
      <c r="B392" s="456" t="s">
        <v>66</v>
      </c>
      <c r="C392" s="457"/>
      <c r="D392" s="488"/>
      <c r="E392" s="460"/>
      <c r="F392" s="462"/>
      <c r="G392" s="463"/>
      <c r="H392" s="466"/>
      <c r="I392" s="493"/>
      <c r="J392" s="468"/>
      <c r="K392" s="470"/>
      <c r="L392" s="497"/>
      <c r="M392" s="473"/>
      <c r="N392" s="423"/>
      <c r="O392" s="425"/>
    </row>
    <row r="393" spans="1:15" s="161" customFormat="1" ht="18" customHeight="1" thickBot="1">
      <c r="A393" s="483"/>
      <c r="B393" s="458"/>
      <c r="C393" s="459"/>
      <c r="D393" s="488"/>
      <c r="E393" s="461"/>
      <c r="F393" s="464"/>
      <c r="G393" s="465"/>
      <c r="H393" s="467"/>
      <c r="I393" s="493"/>
      <c r="J393" s="469"/>
      <c r="K393" s="471"/>
      <c r="L393" s="498"/>
      <c r="M393" s="473"/>
      <c r="N393" s="424"/>
      <c r="O393" s="425"/>
    </row>
    <row r="394" spans="1:15" s="161" customFormat="1" ht="27" customHeight="1" thickTop="1">
      <c r="A394" s="483"/>
      <c r="B394" s="427" t="s">
        <v>98</v>
      </c>
      <c r="C394" s="428"/>
      <c r="D394" s="488"/>
      <c r="E394" s="169">
        <f>ROUND(E395,0)</f>
        <v>0</v>
      </c>
      <c r="F394" s="431">
        <f>ROUND(F395,0)</f>
        <v>0</v>
      </c>
      <c r="G394" s="432"/>
      <c r="H394" s="169">
        <f>ROUND(H395,0)</f>
        <v>0</v>
      </c>
      <c r="I394" s="493"/>
      <c r="J394" s="169">
        <f>ROUND(J395,0)</f>
        <v>0</v>
      </c>
      <c r="K394" s="169">
        <f>ROUND(K395,0)</f>
        <v>0</v>
      </c>
      <c r="L394" s="169">
        <f>ROUND(L395,0)</f>
        <v>0</v>
      </c>
      <c r="M394" s="473"/>
      <c r="N394" s="433"/>
      <c r="O394" s="425"/>
    </row>
    <row r="395" spans="1:15" ht="18" customHeight="1" thickBot="1">
      <c r="A395" s="483"/>
      <c r="B395" s="429"/>
      <c r="C395" s="430"/>
      <c r="D395" s="488"/>
      <c r="E395" s="170">
        <f>ROUNDDOWN((E391*$E$7+E392*$E$8)/($E$7+$E$8),1)</f>
        <v>0</v>
      </c>
      <c r="F395" s="435">
        <f>ROUNDDOWN((((F391*$I$7)/($I$7+$I$9)+(G391*$I$9)/($I$7+$I$9))*$E$7+F392*$E$8)/($E$7+$E$8),1)</f>
        <v>0</v>
      </c>
      <c r="G395" s="436"/>
      <c r="H395" s="170">
        <f>ROUNDDOWN((H391*$E$7+H392*$E$8)/($E$7+$E$8),1)</f>
        <v>0</v>
      </c>
      <c r="I395" s="493"/>
      <c r="J395" s="170">
        <f>ROUNDDOWN((J391*$E$7+J392*$E$9)/($E$7+$E$9),1)</f>
        <v>0</v>
      </c>
      <c r="K395" s="170">
        <f>ROUNDDOWN((K391*$E$7+K392*$E$9)/($E$7+$E$9),1)</f>
        <v>0</v>
      </c>
      <c r="L395" s="170">
        <f>ROUNDDOWN((L391*$E$7+L392*$E$9)/($E$7+$E$9),1)</f>
        <v>0</v>
      </c>
      <c r="M395" s="473"/>
      <c r="N395" s="434"/>
      <c r="O395" s="425"/>
    </row>
    <row r="396" spans="1:15" ht="26.25" customHeight="1" thickBot="1" thickTop="1">
      <c r="A396" s="483"/>
      <c r="B396" s="437" t="s">
        <v>94</v>
      </c>
      <c r="C396" s="438"/>
      <c r="D396" s="488"/>
      <c r="E396" s="441">
        <f>ROUND(E397,0)</f>
        <v>0</v>
      </c>
      <c r="F396" s="442"/>
      <c r="G396" s="442"/>
      <c r="H396" s="443"/>
      <c r="I396" s="493"/>
      <c r="J396" s="444">
        <f>ROUND(J397,0)</f>
        <v>0</v>
      </c>
      <c r="K396" s="445"/>
      <c r="L396" s="446"/>
      <c r="M396" s="473"/>
      <c r="N396" s="167">
        <f>ROUND(N397,0)</f>
        <v>0</v>
      </c>
      <c r="O396" s="425"/>
    </row>
    <row r="397" spans="1:15" ht="21.75" customHeight="1" thickBot="1" thickTop="1">
      <c r="A397" s="484"/>
      <c r="B397" s="439"/>
      <c r="C397" s="440"/>
      <c r="D397" s="489"/>
      <c r="E397" s="447">
        <f>ROUNDDOWN((E395+F395+H395)/COUNT(E395:H395),1)</f>
        <v>0</v>
      </c>
      <c r="F397" s="448"/>
      <c r="G397" s="448"/>
      <c r="H397" s="449"/>
      <c r="I397" s="494"/>
      <c r="J397" s="447">
        <f>ROUNDDOWN((J395+K395+L395)/COUNT(J395:L395),1)</f>
        <v>0</v>
      </c>
      <c r="K397" s="448"/>
      <c r="L397" s="449"/>
      <c r="M397" s="474"/>
      <c r="N397" s="168">
        <f>ROUNDDOWN((N391*$E$7+N392*$E$10)/($E$7+$E$10),1)</f>
        <v>0</v>
      </c>
      <c r="O397" s="426"/>
    </row>
    <row r="398" ht="21" customHeight="1" thickBot="1" thickTop="1"/>
    <row r="399" s="161" customFormat="1" ht="21" customHeight="1" hidden="1"/>
    <row r="400" s="161" customFormat="1" ht="21.75" customHeight="1" hidden="1"/>
    <row r="401" ht="20.25" customHeight="1" hidden="1"/>
    <row r="402" ht="30" customHeight="1" hidden="1"/>
    <row r="403" ht="18" customHeight="1" hidden="1"/>
    <row r="404" spans="1:15" ht="27" customHeight="1" thickTop="1">
      <c r="A404" s="482">
        <f>Bildungsgang!A405</f>
        <v>24</v>
      </c>
      <c r="B404" s="485" t="str">
        <f>Bildungsgang!B405</f>
        <v>Name</v>
      </c>
      <c r="C404" s="486"/>
      <c r="D404" s="487" t="s">
        <v>63</v>
      </c>
      <c r="E404" s="490"/>
      <c r="F404" s="490"/>
      <c r="G404" s="490"/>
      <c r="H404" s="491"/>
      <c r="I404" s="492" t="s">
        <v>65</v>
      </c>
      <c r="J404" s="495"/>
      <c r="K404" s="495"/>
      <c r="L404" s="496"/>
      <c r="M404" s="472" t="s">
        <v>64</v>
      </c>
      <c r="N404" s="153"/>
      <c r="O404" s="475" t="s">
        <v>25</v>
      </c>
    </row>
    <row r="405" spans="1:15" ht="33.75" customHeight="1">
      <c r="A405" s="483"/>
      <c r="B405" s="338" t="str">
        <f>Bildungsgang!B406</f>
        <v>Geburtsdatum</v>
      </c>
      <c r="C405" s="453"/>
      <c r="D405" s="488"/>
      <c r="E405" s="478" t="s">
        <v>74</v>
      </c>
      <c r="F405" s="478" t="s">
        <v>76</v>
      </c>
      <c r="G405" s="478" t="s">
        <v>79</v>
      </c>
      <c r="H405" s="480" t="s">
        <v>75</v>
      </c>
      <c r="I405" s="493"/>
      <c r="J405" s="478" t="s">
        <v>76</v>
      </c>
      <c r="K405" s="478" t="s">
        <v>77</v>
      </c>
      <c r="L405" s="480" t="s">
        <v>78</v>
      </c>
      <c r="M405" s="473"/>
      <c r="N405" s="450" t="s">
        <v>14</v>
      </c>
      <c r="O405" s="476"/>
    </row>
    <row r="406" spans="1:15" ht="49.5" customHeight="1">
      <c r="A406" s="483"/>
      <c r="B406" s="338" t="str">
        <f>Bildungsgang!B407</f>
        <v>Geburtsort</v>
      </c>
      <c r="C406" s="453"/>
      <c r="D406" s="488"/>
      <c r="E406" s="479"/>
      <c r="F406" s="479"/>
      <c r="G406" s="479"/>
      <c r="H406" s="481"/>
      <c r="I406" s="493"/>
      <c r="J406" s="479"/>
      <c r="K406" s="479"/>
      <c r="L406" s="481"/>
      <c r="M406" s="473"/>
      <c r="N406" s="451"/>
      <c r="O406" s="476"/>
    </row>
    <row r="407" spans="1:17" ht="24" customHeight="1" thickBot="1">
      <c r="A407" s="483"/>
      <c r="B407" s="340" t="str">
        <f>'Prüfung BbS-VO 2013'!B409</f>
        <v>letzter Schulabschluss</v>
      </c>
      <c r="C407" s="454"/>
      <c r="D407" s="488"/>
      <c r="E407" s="154">
        <v>1</v>
      </c>
      <c r="F407" s="154">
        <v>2</v>
      </c>
      <c r="G407" s="154">
        <v>3</v>
      </c>
      <c r="H407" s="155">
        <v>5</v>
      </c>
      <c r="I407" s="493"/>
      <c r="J407" s="154">
        <v>2</v>
      </c>
      <c r="K407" s="154">
        <v>6</v>
      </c>
      <c r="L407" s="154">
        <v>7</v>
      </c>
      <c r="M407" s="473"/>
      <c r="N407" s="452"/>
      <c r="O407" s="477"/>
      <c r="Q407" s="156"/>
    </row>
    <row r="408" spans="1:19" ht="26.25" customHeight="1" thickBot="1" thickTop="1">
      <c r="A408" s="483"/>
      <c r="B408" s="342" t="s">
        <v>92</v>
      </c>
      <c r="C408" s="455"/>
      <c r="D408" s="488"/>
      <c r="E408" s="157">
        <f>Bildungsgang!J420</f>
        <v>0</v>
      </c>
      <c r="F408" s="157">
        <f>Bildungsgang!K420</f>
        <v>0</v>
      </c>
      <c r="G408" s="157">
        <f>Bildungsgang!L420</f>
        <v>0</v>
      </c>
      <c r="H408" s="158">
        <f>Bildungsgang!N420</f>
        <v>0</v>
      </c>
      <c r="I408" s="493"/>
      <c r="J408" s="157">
        <f>Bildungsgang!K420</f>
        <v>0</v>
      </c>
      <c r="K408" s="157">
        <f>Bildungsgang!O420</f>
        <v>0</v>
      </c>
      <c r="L408" s="157">
        <f>Bildungsgang!P420</f>
        <v>0</v>
      </c>
      <c r="M408" s="473"/>
      <c r="N408" s="159">
        <f>Bildungsgang!R420</f>
        <v>0</v>
      </c>
      <c r="O408" s="171" t="str">
        <f>IF(OR(E413&gt;4,J413&gt;4,N413&gt;4),"Nicht bestanden","Bestanden")</f>
        <v>Bestanden</v>
      </c>
      <c r="P408" s="160"/>
      <c r="Q408" s="160"/>
      <c r="R408" s="160"/>
      <c r="S408" s="160"/>
    </row>
    <row r="409" spans="1:15" s="161" customFormat="1" ht="16.5" customHeight="1" thickTop="1">
      <c r="A409" s="483"/>
      <c r="B409" s="456" t="s">
        <v>66</v>
      </c>
      <c r="C409" s="457"/>
      <c r="D409" s="488"/>
      <c r="E409" s="460"/>
      <c r="F409" s="462"/>
      <c r="G409" s="463"/>
      <c r="H409" s="466"/>
      <c r="I409" s="493"/>
      <c r="J409" s="468"/>
      <c r="K409" s="470"/>
      <c r="L409" s="497"/>
      <c r="M409" s="473"/>
      <c r="N409" s="423"/>
      <c r="O409" s="425"/>
    </row>
    <row r="410" spans="1:15" s="161" customFormat="1" ht="18" customHeight="1" thickBot="1">
      <c r="A410" s="483"/>
      <c r="B410" s="458"/>
      <c r="C410" s="459"/>
      <c r="D410" s="488"/>
      <c r="E410" s="461"/>
      <c r="F410" s="464"/>
      <c r="G410" s="465"/>
      <c r="H410" s="467"/>
      <c r="I410" s="493"/>
      <c r="J410" s="469"/>
      <c r="K410" s="471"/>
      <c r="L410" s="498"/>
      <c r="M410" s="473"/>
      <c r="N410" s="424"/>
      <c r="O410" s="425"/>
    </row>
    <row r="411" spans="1:15" s="161" customFormat="1" ht="27" customHeight="1" thickTop="1">
      <c r="A411" s="483"/>
      <c r="B411" s="427" t="s">
        <v>98</v>
      </c>
      <c r="C411" s="428"/>
      <c r="D411" s="488"/>
      <c r="E411" s="169">
        <f>ROUND(E412,0)</f>
        <v>0</v>
      </c>
      <c r="F411" s="431">
        <f>ROUND(F412,0)</f>
        <v>0</v>
      </c>
      <c r="G411" s="432"/>
      <c r="H411" s="169">
        <f>ROUND(H412,0)</f>
        <v>0</v>
      </c>
      <c r="I411" s="493"/>
      <c r="J411" s="169">
        <f>ROUND(J412,0)</f>
        <v>0</v>
      </c>
      <c r="K411" s="169">
        <f>ROUND(K412,0)</f>
        <v>0</v>
      </c>
      <c r="L411" s="169">
        <f>ROUND(L412,0)</f>
        <v>0</v>
      </c>
      <c r="M411" s="473"/>
      <c r="N411" s="433"/>
      <c r="O411" s="425"/>
    </row>
    <row r="412" spans="1:15" ht="18" customHeight="1" thickBot="1">
      <c r="A412" s="483"/>
      <c r="B412" s="429"/>
      <c r="C412" s="430"/>
      <c r="D412" s="488"/>
      <c r="E412" s="170">
        <f>ROUNDDOWN((E408*$E$7+E409*$E$8)/($E$7+$E$8),1)</f>
        <v>0</v>
      </c>
      <c r="F412" s="435">
        <f>ROUNDDOWN((((F408*$I$7)/($I$7+$I$9)+(G408*$I$9)/($I$7+$I$9))*$E$7+F409*$E$8)/($E$7+$E$8),1)</f>
        <v>0</v>
      </c>
      <c r="G412" s="436"/>
      <c r="H412" s="170">
        <f>ROUNDDOWN((H408*$E$7+H409*$E$8)/($E$7+$E$8),1)</f>
        <v>0</v>
      </c>
      <c r="I412" s="493"/>
      <c r="J412" s="170">
        <f>ROUNDDOWN((J408*$E$7+J409*$E$9)/($E$7+$E$9),1)</f>
        <v>0</v>
      </c>
      <c r="K412" s="170">
        <f>ROUNDDOWN((K408*$E$7+K409*$E$9)/($E$7+$E$9),1)</f>
        <v>0</v>
      </c>
      <c r="L412" s="170">
        <f>ROUNDDOWN((L408*$E$7+L409*$E$9)/($E$7+$E$9),1)</f>
        <v>0</v>
      </c>
      <c r="M412" s="473"/>
      <c r="N412" s="434"/>
      <c r="O412" s="425"/>
    </row>
    <row r="413" spans="1:15" ht="26.25" customHeight="1" thickBot="1" thickTop="1">
      <c r="A413" s="483"/>
      <c r="B413" s="437" t="s">
        <v>94</v>
      </c>
      <c r="C413" s="438"/>
      <c r="D413" s="488"/>
      <c r="E413" s="441">
        <f>ROUND(E414,0)</f>
        <v>0</v>
      </c>
      <c r="F413" s="442"/>
      <c r="G413" s="442"/>
      <c r="H413" s="443"/>
      <c r="I413" s="493"/>
      <c r="J413" s="444">
        <f>ROUND(J414,0)</f>
        <v>0</v>
      </c>
      <c r="K413" s="445"/>
      <c r="L413" s="446"/>
      <c r="M413" s="473"/>
      <c r="N413" s="167">
        <f>ROUND(N414,0)</f>
        <v>0</v>
      </c>
      <c r="O413" s="425"/>
    </row>
    <row r="414" spans="1:15" ht="21.75" customHeight="1" thickBot="1" thickTop="1">
      <c r="A414" s="484"/>
      <c r="B414" s="439"/>
      <c r="C414" s="440"/>
      <c r="D414" s="489"/>
      <c r="E414" s="447">
        <f>ROUNDDOWN((E412+F412+H412)/COUNT(E412:H412),1)</f>
        <v>0</v>
      </c>
      <c r="F414" s="448"/>
      <c r="G414" s="448"/>
      <c r="H414" s="449"/>
      <c r="I414" s="494"/>
      <c r="J414" s="447">
        <f>ROUNDDOWN((J412+K412+L412)/COUNT(J412:L412),1)</f>
        <v>0</v>
      </c>
      <c r="K414" s="448"/>
      <c r="L414" s="449"/>
      <c r="M414" s="474"/>
      <c r="N414" s="168">
        <f>ROUNDDOWN((N408*$E$7+N409*$E$10)/($E$7+$E$10),1)</f>
        <v>0</v>
      </c>
      <c r="O414" s="426"/>
    </row>
    <row r="415" ht="21" customHeight="1" thickBot="1" thickTop="1"/>
    <row r="416" s="161" customFormat="1" ht="21" customHeight="1" hidden="1"/>
    <row r="417" s="161" customFormat="1" ht="21.75" customHeight="1" hidden="1"/>
    <row r="418" ht="20.25" customHeight="1" hidden="1"/>
    <row r="419" ht="30" customHeight="1" hidden="1"/>
    <row r="420" ht="18" customHeight="1" hidden="1"/>
    <row r="421" spans="1:15" ht="27" customHeight="1" thickTop="1">
      <c r="A421" s="482">
        <f>Bildungsgang!A422</f>
        <v>25</v>
      </c>
      <c r="B421" s="485" t="str">
        <f>Bildungsgang!B422</f>
        <v>Name</v>
      </c>
      <c r="C421" s="486"/>
      <c r="D421" s="487" t="s">
        <v>63</v>
      </c>
      <c r="E421" s="490"/>
      <c r="F421" s="490"/>
      <c r="G421" s="490"/>
      <c r="H421" s="491"/>
      <c r="I421" s="492" t="s">
        <v>65</v>
      </c>
      <c r="J421" s="495"/>
      <c r="K421" s="495"/>
      <c r="L421" s="496"/>
      <c r="M421" s="472" t="s">
        <v>64</v>
      </c>
      <c r="N421" s="153"/>
      <c r="O421" s="475" t="s">
        <v>25</v>
      </c>
    </row>
    <row r="422" spans="1:15" ht="33.75" customHeight="1">
      <c r="A422" s="483"/>
      <c r="B422" s="338" t="str">
        <f>Bildungsgang!B423</f>
        <v>Geburtsdatum</v>
      </c>
      <c r="C422" s="453"/>
      <c r="D422" s="488"/>
      <c r="E422" s="478" t="s">
        <v>74</v>
      </c>
      <c r="F422" s="478" t="s">
        <v>76</v>
      </c>
      <c r="G422" s="478" t="s">
        <v>79</v>
      </c>
      <c r="H422" s="480" t="s">
        <v>75</v>
      </c>
      <c r="I422" s="493"/>
      <c r="J422" s="478" t="s">
        <v>76</v>
      </c>
      <c r="K422" s="478" t="s">
        <v>77</v>
      </c>
      <c r="L422" s="480" t="s">
        <v>78</v>
      </c>
      <c r="M422" s="473"/>
      <c r="N422" s="450" t="s">
        <v>14</v>
      </c>
      <c r="O422" s="476"/>
    </row>
    <row r="423" spans="1:15" ht="49.5" customHeight="1">
      <c r="A423" s="483"/>
      <c r="B423" s="338" t="str">
        <f>Bildungsgang!B424</f>
        <v>Geburtsort</v>
      </c>
      <c r="C423" s="453"/>
      <c r="D423" s="488"/>
      <c r="E423" s="479"/>
      <c r="F423" s="479"/>
      <c r="G423" s="479"/>
      <c r="H423" s="481"/>
      <c r="I423" s="493"/>
      <c r="J423" s="479"/>
      <c r="K423" s="479"/>
      <c r="L423" s="481"/>
      <c r="M423" s="473"/>
      <c r="N423" s="451"/>
      <c r="O423" s="476"/>
    </row>
    <row r="424" spans="1:17" ht="24" customHeight="1" thickBot="1">
      <c r="A424" s="483"/>
      <c r="B424" s="340" t="str">
        <f>'Prüfung BbS-VO 2013'!B426</f>
        <v>letzter Schulabschluss</v>
      </c>
      <c r="C424" s="454"/>
      <c r="D424" s="488"/>
      <c r="E424" s="154">
        <v>1</v>
      </c>
      <c r="F424" s="154">
        <v>2</v>
      </c>
      <c r="G424" s="154">
        <v>3</v>
      </c>
      <c r="H424" s="155">
        <v>5</v>
      </c>
      <c r="I424" s="493"/>
      <c r="J424" s="154">
        <v>2</v>
      </c>
      <c r="K424" s="154">
        <v>6</v>
      </c>
      <c r="L424" s="154">
        <v>7</v>
      </c>
      <c r="M424" s="473"/>
      <c r="N424" s="452"/>
      <c r="O424" s="477"/>
      <c r="Q424" s="156"/>
    </row>
    <row r="425" spans="1:19" ht="26.25" customHeight="1" thickBot="1" thickTop="1">
      <c r="A425" s="483"/>
      <c r="B425" s="342" t="s">
        <v>92</v>
      </c>
      <c r="C425" s="455"/>
      <c r="D425" s="488"/>
      <c r="E425" s="157">
        <f>Bildungsgang!J437</f>
        <v>0</v>
      </c>
      <c r="F425" s="157">
        <f>Bildungsgang!K437</f>
        <v>0</v>
      </c>
      <c r="G425" s="157">
        <f>Bildungsgang!L437</f>
        <v>0</v>
      </c>
      <c r="H425" s="158">
        <f>Bildungsgang!N437</f>
        <v>0</v>
      </c>
      <c r="I425" s="493"/>
      <c r="J425" s="157">
        <f>Bildungsgang!K437</f>
        <v>0</v>
      </c>
      <c r="K425" s="157">
        <f>Bildungsgang!O437</f>
        <v>0</v>
      </c>
      <c r="L425" s="157">
        <f>Bildungsgang!P437</f>
        <v>0</v>
      </c>
      <c r="M425" s="473"/>
      <c r="N425" s="159">
        <f>Bildungsgang!R437</f>
        <v>0</v>
      </c>
      <c r="O425" s="171" t="str">
        <f>IF(OR(E430&gt;4,J430&gt;4,N430&gt;4),"Nicht bestanden","Bestanden")</f>
        <v>Bestanden</v>
      </c>
      <c r="P425" s="160"/>
      <c r="Q425" s="160"/>
      <c r="R425" s="160"/>
      <c r="S425" s="160"/>
    </row>
    <row r="426" spans="1:15" s="161" customFormat="1" ht="16.5" customHeight="1" thickTop="1">
      <c r="A426" s="483"/>
      <c r="B426" s="456" t="s">
        <v>66</v>
      </c>
      <c r="C426" s="457"/>
      <c r="D426" s="488"/>
      <c r="E426" s="460"/>
      <c r="F426" s="462"/>
      <c r="G426" s="463"/>
      <c r="H426" s="466"/>
      <c r="I426" s="493"/>
      <c r="J426" s="468"/>
      <c r="K426" s="470"/>
      <c r="L426" s="497"/>
      <c r="M426" s="473"/>
      <c r="N426" s="423"/>
      <c r="O426" s="425"/>
    </row>
    <row r="427" spans="1:15" s="161" customFormat="1" ht="18" customHeight="1" thickBot="1">
      <c r="A427" s="483"/>
      <c r="B427" s="458"/>
      <c r="C427" s="459"/>
      <c r="D427" s="488"/>
      <c r="E427" s="461"/>
      <c r="F427" s="464"/>
      <c r="G427" s="465"/>
      <c r="H427" s="467"/>
      <c r="I427" s="493"/>
      <c r="J427" s="469"/>
      <c r="K427" s="471"/>
      <c r="L427" s="498"/>
      <c r="M427" s="473"/>
      <c r="N427" s="424"/>
      <c r="O427" s="425"/>
    </row>
    <row r="428" spans="1:15" s="161" customFormat="1" ht="27" customHeight="1" thickTop="1">
      <c r="A428" s="483"/>
      <c r="B428" s="427" t="s">
        <v>98</v>
      </c>
      <c r="C428" s="428"/>
      <c r="D428" s="488"/>
      <c r="E428" s="169">
        <f>ROUND(E429,0)</f>
        <v>0</v>
      </c>
      <c r="F428" s="431">
        <f>ROUND(F429,0)</f>
        <v>0</v>
      </c>
      <c r="G428" s="432"/>
      <c r="H428" s="169">
        <f>ROUND(H429,0)</f>
        <v>0</v>
      </c>
      <c r="I428" s="493"/>
      <c r="J428" s="169">
        <f>ROUND(J429,0)</f>
        <v>0</v>
      </c>
      <c r="K428" s="169">
        <f>ROUND(K429,0)</f>
        <v>0</v>
      </c>
      <c r="L428" s="169">
        <f>ROUND(L429,0)</f>
        <v>0</v>
      </c>
      <c r="M428" s="473"/>
      <c r="N428" s="433"/>
      <c r="O428" s="425"/>
    </row>
    <row r="429" spans="1:15" ht="18" customHeight="1" thickBot="1">
      <c r="A429" s="483"/>
      <c r="B429" s="429"/>
      <c r="C429" s="430"/>
      <c r="D429" s="488"/>
      <c r="E429" s="170">
        <f>ROUNDDOWN((E425*$E$7+E426*$E$8)/($E$7+$E$8),1)</f>
        <v>0</v>
      </c>
      <c r="F429" s="435">
        <f>ROUNDDOWN((((F425*$I$7)/($I$7+$I$9)+(G425*$I$9)/($I$7+$I$9))*$E$7+F426*$E$8)/($E$7+$E$8),1)</f>
        <v>0</v>
      </c>
      <c r="G429" s="436"/>
      <c r="H429" s="170">
        <f>ROUNDDOWN((H425*$E$7+H426*$E$8)/($E$7+$E$8),1)</f>
        <v>0</v>
      </c>
      <c r="I429" s="493"/>
      <c r="J429" s="170">
        <f>ROUNDDOWN((J425*$E$7+J426*$E$9)/($E$7+$E$9),1)</f>
        <v>0</v>
      </c>
      <c r="K429" s="170">
        <f>ROUNDDOWN((K425*$E$7+K426*$E$9)/($E$7+$E$9),1)</f>
        <v>0</v>
      </c>
      <c r="L429" s="170">
        <f>ROUNDDOWN((L425*$E$7+L426*$E$9)/($E$7+$E$9),1)</f>
        <v>0</v>
      </c>
      <c r="M429" s="473"/>
      <c r="N429" s="434"/>
      <c r="O429" s="425"/>
    </row>
    <row r="430" spans="1:15" ht="26.25" customHeight="1" thickBot="1" thickTop="1">
      <c r="A430" s="483"/>
      <c r="B430" s="437" t="s">
        <v>94</v>
      </c>
      <c r="C430" s="438"/>
      <c r="D430" s="488"/>
      <c r="E430" s="441">
        <f>ROUND(E431,0)</f>
        <v>0</v>
      </c>
      <c r="F430" s="442"/>
      <c r="G430" s="442"/>
      <c r="H430" s="443"/>
      <c r="I430" s="493"/>
      <c r="J430" s="444">
        <f>ROUND(J431,0)</f>
        <v>0</v>
      </c>
      <c r="K430" s="445"/>
      <c r="L430" s="446"/>
      <c r="M430" s="473"/>
      <c r="N430" s="167">
        <f>ROUND(N431,0)</f>
        <v>0</v>
      </c>
      <c r="O430" s="425"/>
    </row>
    <row r="431" spans="1:15" ht="21.75" customHeight="1" thickBot="1" thickTop="1">
      <c r="A431" s="484"/>
      <c r="B431" s="439"/>
      <c r="C431" s="440"/>
      <c r="D431" s="489"/>
      <c r="E431" s="447">
        <f>ROUNDDOWN((E429+F429+H429)/COUNT(E429:H429),1)</f>
        <v>0</v>
      </c>
      <c r="F431" s="448"/>
      <c r="G431" s="448"/>
      <c r="H431" s="449"/>
      <c r="I431" s="494"/>
      <c r="J431" s="447">
        <f>ROUNDDOWN((J429+K429+L429)/COUNT(J429:L429),1)</f>
        <v>0</v>
      </c>
      <c r="K431" s="448"/>
      <c r="L431" s="449"/>
      <c r="M431" s="474"/>
      <c r="N431" s="168">
        <f>ROUNDDOWN((N425*$E$7+N426*$E$10)/($E$7+$E$10),1)</f>
        <v>0</v>
      </c>
      <c r="O431" s="426"/>
    </row>
    <row r="432" ht="21" customHeight="1" thickBot="1" thickTop="1"/>
    <row r="433" s="161" customFormat="1" ht="21" customHeight="1" hidden="1"/>
    <row r="434" s="161" customFormat="1" ht="21.75" customHeight="1" hidden="1"/>
    <row r="435" ht="20.25" customHeight="1" hidden="1"/>
    <row r="436" ht="30" customHeight="1" hidden="1"/>
    <row r="437" ht="18" customHeight="1" hidden="1"/>
    <row r="438" spans="1:15" ht="27" customHeight="1" thickTop="1">
      <c r="A438" s="482">
        <f>Bildungsgang!A439</f>
        <v>26</v>
      </c>
      <c r="B438" s="485" t="str">
        <f>Bildungsgang!B439</f>
        <v>Name</v>
      </c>
      <c r="C438" s="486"/>
      <c r="D438" s="487" t="s">
        <v>63</v>
      </c>
      <c r="E438" s="490"/>
      <c r="F438" s="490"/>
      <c r="G438" s="490"/>
      <c r="H438" s="491"/>
      <c r="I438" s="492" t="s">
        <v>65</v>
      </c>
      <c r="J438" s="495"/>
      <c r="K438" s="495"/>
      <c r="L438" s="496"/>
      <c r="M438" s="472" t="s">
        <v>64</v>
      </c>
      <c r="N438" s="153"/>
      <c r="O438" s="475" t="s">
        <v>25</v>
      </c>
    </row>
    <row r="439" spans="1:15" ht="33.75" customHeight="1">
      <c r="A439" s="483"/>
      <c r="B439" s="338" t="str">
        <f>Bildungsgang!B440</f>
        <v>Geburtsdatum</v>
      </c>
      <c r="C439" s="453"/>
      <c r="D439" s="488"/>
      <c r="E439" s="478" t="s">
        <v>74</v>
      </c>
      <c r="F439" s="478" t="s">
        <v>76</v>
      </c>
      <c r="G439" s="478" t="s">
        <v>79</v>
      </c>
      <c r="H439" s="480" t="s">
        <v>75</v>
      </c>
      <c r="I439" s="493"/>
      <c r="J439" s="478" t="s">
        <v>76</v>
      </c>
      <c r="K439" s="478" t="s">
        <v>77</v>
      </c>
      <c r="L439" s="480" t="s">
        <v>78</v>
      </c>
      <c r="M439" s="473"/>
      <c r="N439" s="450" t="s">
        <v>14</v>
      </c>
      <c r="O439" s="476"/>
    </row>
    <row r="440" spans="1:15" ht="49.5" customHeight="1">
      <c r="A440" s="483"/>
      <c r="B440" s="338" t="str">
        <f>Bildungsgang!B441</f>
        <v>Geburtsort</v>
      </c>
      <c r="C440" s="453"/>
      <c r="D440" s="488"/>
      <c r="E440" s="479"/>
      <c r="F440" s="479"/>
      <c r="G440" s="479"/>
      <c r="H440" s="481"/>
      <c r="I440" s="493"/>
      <c r="J440" s="479"/>
      <c r="K440" s="479"/>
      <c r="L440" s="481"/>
      <c r="M440" s="473"/>
      <c r="N440" s="451"/>
      <c r="O440" s="476"/>
    </row>
    <row r="441" spans="1:17" ht="24" customHeight="1" thickBot="1">
      <c r="A441" s="483"/>
      <c r="B441" s="340" t="str">
        <f>'Prüfung BbS-VO 2013'!B443</f>
        <v>letzter Schulabschluss</v>
      </c>
      <c r="C441" s="454"/>
      <c r="D441" s="488"/>
      <c r="E441" s="154">
        <v>1</v>
      </c>
      <c r="F441" s="154">
        <v>2</v>
      </c>
      <c r="G441" s="154">
        <v>3</v>
      </c>
      <c r="H441" s="155">
        <v>5</v>
      </c>
      <c r="I441" s="493"/>
      <c r="J441" s="154">
        <v>2</v>
      </c>
      <c r="K441" s="154">
        <v>6</v>
      </c>
      <c r="L441" s="154">
        <v>7</v>
      </c>
      <c r="M441" s="473"/>
      <c r="N441" s="452"/>
      <c r="O441" s="477"/>
      <c r="Q441" s="156"/>
    </row>
    <row r="442" spans="1:19" ht="26.25" customHeight="1" thickBot="1" thickTop="1">
      <c r="A442" s="483"/>
      <c r="B442" s="342" t="s">
        <v>92</v>
      </c>
      <c r="C442" s="455"/>
      <c r="D442" s="488"/>
      <c r="E442" s="157">
        <f>Bildungsgang!J454</f>
        <v>0</v>
      </c>
      <c r="F442" s="157">
        <f>Bildungsgang!K454</f>
        <v>0</v>
      </c>
      <c r="G442" s="157">
        <f>Bildungsgang!L454</f>
        <v>0</v>
      </c>
      <c r="H442" s="158">
        <f>Bildungsgang!N454</f>
        <v>0</v>
      </c>
      <c r="I442" s="493"/>
      <c r="J442" s="157">
        <f>Bildungsgang!K454</f>
        <v>0</v>
      </c>
      <c r="K442" s="157">
        <f>Bildungsgang!O454</f>
        <v>0</v>
      </c>
      <c r="L442" s="157">
        <f>Bildungsgang!P454</f>
        <v>0</v>
      </c>
      <c r="M442" s="473"/>
      <c r="N442" s="159">
        <f>Bildungsgang!R454</f>
        <v>0</v>
      </c>
      <c r="O442" s="171" t="str">
        <f>IF(OR(E447&gt;4,J447&gt;4,N447&gt;4),"Nicht bestanden","Bestanden")</f>
        <v>Bestanden</v>
      </c>
      <c r="P442" s="160"/>
      <c r="Q442" s="160"/>
      <c r="R442" s="160"/>
      <c r="S442" s="160"/>
    </row>
    <row r="443" spans="1:15" s="161" customFormat="1" ht="16.5" customHeight="1" thickTop="1">
      <c r="A443" s="483"/>
      <c r="B443" s="456" t="s">
        <v>66</v>
      </c>
      <c r="C443" s="457"/>
      <c r="D443" s="488"/>
      <c r="E443" s="460"/>
      <c r="F443" s="462"/>
      <c r="G443" s="463"/>
      <c r="H443" s="466"/>
      <c r="I443" s="493"/>
      <c r="J443" s="468"/>
      <c r="K443" s="470"/>
      <c r="L443" s="497"/>
      <c r="M443" s="473"/>
      <c r="N443" s="423"/>
      <c r="O443" s="425"/>
    </row>
    <row r="444" spans="1:15" s="161" customFormat="1" ht="18" customHeight="1" thickBot="1">
      <c r="A444" s="483"/>
      <c r="B444" s="458"/>
      <c r="C444" s="459"/>
      <c r="D444" s="488"/>
      <c r="E444" s="461"/>
      <c r="F444" s="464"/>
      <c r="G444" s="465"/>
      <c r="H444" s="467"/>
      <c r="I444" s="493"/>
      <c r="J444" s="469"/>
      <c r="K444" s="471"/>
      <c r="L444" s="498"/>
      <c r="M444" s="473"/>
      <c r="N444" s="424"/>
      <c r="O444" s="425"/>
    </row>
    <row r="445" spans="1:15" s="161" customFormat="1" ht="27" customHeight="1" thickTop="1">
      <c r="A445" s="483"/>
      <c r="B445" s="427" t="s">
        <v>98</v>
      </c>
      <c r="C445" s="428"/>
      <c r="D445" s="488"/>
      <c r="E445" s="169">
        <f>ROUND(E446,0)</f>
        <v>0</v>
      </c>
      <c r="F445" s="431">
        <f>ROUND(F446,0)</f>
        <v>0</v>
      </c>
      <c r="G445" s="432"/>
      <c r="H445" s="169">
        <f>ROUND(H446,0)</f>
        <v>0</v>
      </c>
      <c r="I445" s="493"/>
      <c r="J445" s="169">
        <f>ROUND(J446,0)</f>
        <v>0</v>
      </c>
      <c r="K445" s="169">
        <f>ROUND(K446,0)</f>
        <v>0</v>
      </c>
      <c r="L445" s="169">
        <f>ROUND(L446,0)</f>
        <v>0</v>
      </c>
      <c r="M445" s="473"/>
      <c r="N445" s="433"/>
      <c r="O445" s="425"/>
    </row>
    <row r="446" spans="1:15" ht="18" customHeight="1" thickBot="1">
      <c r="A446" s="483"/>
      <c r="B446" s="429"/>
      <c r="C446" s="430"/>
      <c r="D446" s="488"/>
      <c r="E446" s="170">
        <f>ROUNDDOWN((E442*$E$7+E443*$E$8)/($E$7+$E$8),1)</f>
        <v>0</v>
      </c>
      <c r="F446" s="435">
        <f>ROUNDDOWN((((F442*$I$7)/($I$7+$I$9)+(G442*$I$9)/($I$7+$I$9))*$E$7+F443*$E$8)/($E$7+$E$8),1)</f>
        <v>0</v>
      </c>
      <c r="G446" s="436"/>
      <c r="H446" s="170">
        <f>ROUNDDOWN((H442*$E$7+H443*$E$8)/($E$7+$E$8),1)</f>
        <v>0</v>
      </c>
      <c r="I446" s="493"/>
      <c r="J446" s="170">
        <f>ROUNDDOWN((J442*$E$7+J443*$E$9)/($E$7+$E$9),1)</f>
        <v>0</v>
      </c>
      <c r="K446" s="170">
        <f>ROUNDDOWN((K442*$E$7+K443*$E$9)/($E$7+$E$9),1)</f>
        <v>0</v>
      </c>
      <c r="L446" s="170">
        <f>ROUNDDOWN((L442*$E$7+L443*$E$9)/($E$7+$E$9),1)</f>
        <v>0</v>
      </c>
      <c r="M446" s="473"/>
      <c r="N446" s="434"/>
      <c r="O446" s="425"/>
    </row>
    <row r="447" spans="1:15" ht="26.25" customHeight="1" thickBot="1" thickTop="1">
      <c r="A447" s="483"/>
      <c r="B447" s="437" t="s">
        <v>94</v>
      </c>
      <c r="C447" s="438"/>
      <c r="D447" s="488"/>
      <c r="E447" s="441">
        <f>ROUND(E448,0)</f>
        <v>0</v>
      </c>
      <c r="F447" s="442"/>
      <c r="G447" s="442"/>
      <c r="H447" s="443"/>
      <c r="I447" s="493"/>
      <c r="J447" s="444">
        <f>ROUND(J448,0)</f>
        <v>0</v>
      </c>
      <c r="K447" s="445"/>
      <c r="L447" s="446"/>
      <c r="M447" s="473"/>
      <c r="N447" s="167">
        <f>ROUND(N448,0)</f>
        <v>0</v>
      </c>
      <c r="O447" s="425"/>
    </row>
    <row r="448" spans="1:15" ht="21.75" customHeight="1" thickBot="1" thickTop="1">
      <c r="A448" s="484"/>
      <c r="B448" s="439"/>
      <c r="C448" s="440"/>
      <c r="D448" s="489"/>
      <c r="E448" s="447">
        <f>ROUNDDOWN((E446+F446+H446)/COUNT(E446:H446),1)</f>
        <v>0</v>
      </c>
      <c r="F448" s="448"/>
      <c r="G448" s="448"/>
      <c r="H448" s="449"/>
      <c r="I448" s="494"/>
      <c r="J448" s="447">
        <f>ROUNDDOWN((J446+K446+L446)/COUNT(J446:L446),1)</f>
        <v>0</v>
      </c>
      <c r="K448" s="448"/>
      <c r="L448" s="449"/>
      <c r="M448" s="474"/>
      <c r="N448" s="168">
        <f>ROUNDDOWN((N442*$E$7+N443*$E$10)/($E$7+$E$10),1)</f>
        <v>0</v>
      </c>
      <c r="O448" s="426"/>
    </row>
    <row r="449" ht="21" customHeight="1" thickBot="1" thickTop="1"/>
    <row r="450" s="161" customFormat="1" ht="21" customHeight="1" hidden="1"/>
    <row r="451" s="161" customFormat="1" ht="21.75" customHeight="1" hidden="1"/>
    <row r="452" ht="20.25" customHeight="1" hidden="1"/>
    <row r="453" ht="30" customHeight="1" hidden="1"/>
    <row r="454" ht="18" customHeight="1" hidden="1"/>
    <row r="455" spans="1:15" ht="27" customHeight="1" thickTop="1">
      <c r="A455" s="482">
        <f>Bildungsgang!A456</f>
        <v>27</v>
      </c>
      <c r="B455" s="485" t="str">
        <f>Bildungsgang!B456</f>
        <v>Name</v>
      </c>
      <c r="C455" s="486"/>
      <c r="D455" s="487" t="s">
        <v>63</v>
      </c>
      <c r="E455" s="490"/>
      <c r="F455" s="490"/>
      <c r="G455" s="490"/>
      <c r="H455" s="491"/>
      <c r="I455" s="492" t="s">
        <v>65</v>
      </c>
      <c r="J455" s="495"/>
      <c r="K455" s="495"/>
      <c r="L455" s="496"/>
      <c r="M455" s="472" t="s">
        <v>64</v>
      </c>
      <c r="N455" s="153"/>
      <c r="O455" s="475" t="s">
        <v>25</v>
      </c>
    </row>
    <row r="456" spans="1:15" ht="33.75" customHeight="1">
      <c r="A456" s="483"/>
      <c r="B456" s="338" t="str">
        <f>Bildungsgang!B457</f>
        <v>Geburtsdatum</v>
      </c>
      <c r="C456" s="453"/>
      <c r="D456" s="488"/>
      <c r="E456" s="478" t="s">
        <v>74</v>
      </c>
      <c r="F456" s="478" t="s">
        <v>76</v>
      </c>
      <c r="G456" s="478" t="s">
        <v>79</v>
      </c>
      <c r="H456" s="480" t="s">
        <v>75</v>
      </c>
      <c r="I456" s="493"/>
      <c r="J456" s="478" t="s">
        <v>76</v>
      </c>
      <c r="K456" s="478" t="s">
        <v>77</v>
      </c>
      <c r="L456" s="480" t="s">
        <v>78</v>
      </c>
      <c r="M456" s="473"/>
      <c r="N456" s="450" t="s">
        <v>14</v>
      </c>
      <c r="O456" s="476"/>
    </row>
    <row r="457" spans="1:15" ht="49.5" customHeight="1">
      <c r="A457" s="483"/>
      <c r="B457" s="338" t="str">
        <f>Bildungsgang!B458</f>
        <v>Geburtsort</v>
      </c>
      <c r="C457" s="453"/>
      <c r="D457" s="488"/>
      <c r="E457" s="479"/>
      <c r="F457" s="479"/>
      <c r="G457" s="479"/>
      <c r="H457" s="481"/>
      <c r="I457" s="493"/>
      <c r="J457" s="479"/>
      <c r="K457" s="479"/>
      <c r="L457" s="481"/>
      <c r="M457" s="473"/>
      <c r="N457" s="451"/>
      <c r="O457" s="476"/>
    </row>
    <row r="458" spans="1:17" ht="24" customHeight="1" thickBot="1">
      <c r="A458" s="483"/>
      <c r="B458" s="340" t="str">
        <f>'Prüfung BbS-VO 2013'!B460</f>
        <v>letzter Schulabschluss</v>
      </c>
      <c r="C458" s="454"/>
      <c r="D458" s="488"/>
      <c r="E458" s="154">
        <v>1</v>
      </c>
      <c r="F458" s="154">
        <v>2</v>
      </c>
      <c r="G458" s="154">
        <v>3</v>
      </c>
      <c r="H458" s="155">
        <v>5</v>
      </c>
      <c r="I458" s="493"/>
      <c r="J458" s="154">
        <v>2</v>
      </c>
      <c r="K458" s="154">
        <v>6</v>
      </c>
      <c r="L458" s="154">
        <v>7</v>
      </c>
      <c r="M458" s="473"/>
      <c r="N458" s="452"/>
      <c r="O458" s="477"/>
      <c r="Q458" s="156"/>
    </row>
    <row r="459" spans="1:19" ht="26.25" customHeight="1" thickBot="1" thickTop="1">
      <c r="A459" s="483"/>
      <c r="B459" s="342" t="s">
        <v>92</v>
      </c>
      <c r="C459" s="455"/>
      <c r="D459" s="488"/>
      <c r="E459" s="157">
        <f>Bildungsgang!J471</f>
        <v>0</v>
      </c>
      <c r="F459" s="157">
        <f>Bildungsgang!K471</f>
        <v>0</v>
      </c>
      <c r="G459" s="157">
        <f>Bildungsgang!L471</f>
        <v>0</v>
      </c>
      <c r="H459" s="158">
        <f>Bildungsgang!N471</f>
        <v>0</v>
      </c>
      <c r="I459" s="493"/>
      <c r="J459" s="157">
        <f>Bildungsgang!K471</f>
        <v>0</v>
      </c>
      <c r="K459" s="157">
        <f>Bildungsgang!O471</f>
        <v>0</v>
      </c>
      <c r="L459" s="157">
        <f>Bildungsgang!P471</f>
        <v>0</v>
      </c>
      <c r="M459" s="473"/>
      <c r="N459" s="159">
        <f>Bildungsgang!R471</f>
        <v>0</v>
      </c>
      <c r="O459" s="171" t="str">
        <f>IF(OR(E464&gt;4,J464&gt;4,N464&gt;4),"Nicht bestanden","Bestanden")</f>
        <v>Bestanden</v>
      </c>
      <c r="P459" s="160"/>
      <c r="Q459" s="160"/>
      <c r="R459" s="160"/>
      <c r="S459" s="160"/>
    </row>
    <row r="460" spans="1:15" s="161" customFormat="1" ht="16.5" customHeight="1" thickTop="1">
      <c r="A460" s="483"/>
      <c r="B460" s="456" t="s">
        <v>66</v>
      </c>
      <c r="C460" s="457"/>
      <c r="D460" s="488"/>
      <c r="E460" s="460"/>
      <c r="F460" s="462"/>
      <c r="G460" s="463"/>
      <c r="H460" s="466"/>
      <c r="I460" s="493"/>
      <c r="J460" s="468"/>
      <c r="K460" s="470"/>
      <c r="L460" s="497"/>
      <c r="M460" s="473"/>
      <c r="N460" s="423"/>
      <c r="O460" s="425"/>
    </row>
    <row r="461" spans="1:15" s="161" customFormat="1" ht="18" customHeight="1" thickBot="1">
      <c r="A461" s="483"/>
      <c r="B461" s="458"/>
      <c r="C461" s="459"/>
      <c r="D461" s="488"/>
      <c r="E461" s="461"/>
      <c r="F461" s="464"/>
      <c r="G461" s="465"/>
      <c r="H461" s="467"/>
      <c r="I461" s="493"/>
      <c r="J461" s="469"/>
      <c r="K461" s="471"/>
      <c r="L461" s="498"/>
      <c r="M461" s="473"/>
      <c r="N461" s="424"/>
      <c r="O461" s="425"/>
    </row>
    <row r="462" spans="1:15" s="161" customFormat="1" ht="27" customHeight="1" thickTop="1">
      <c r="A462" s="483"/>
      <c r="B462" s="427" t="s">
        <v>98</v>
      </c>
      <c r="C462" s="428"/>
      <c r="D462" s="488"/>
      <c r="E462" s="169">
        <f>ROUND(E463,0)</f>
        <v>0</v>
      </c>
      <c r="F462" s="431">
        <f>ROUND(F463,0)</f>
        <v>0</v>
      </c>
      <c r="G462" s="432"/>
      <c r="H462" s="169">
        <f>ROUND(H463,0)</f>
        <v>0</v>
      </c>
      <c r="I462" s="493"/>
      <c r="J462" s="169">
        <f>ROUND(J463,0)</f>
        <v>0</v>
      </c>
      <c r="K462" s="169">
        <f>ROUND(K463,0)</f>
        <v>0</v>
      </c>
      <c r="L462" s="169">
        <f>ROUND(L463,0)</f>
        <v>0</v>
      </c>
      <c r="M462" s="473"/>
      <c r="N462" s="433"/>
      <c r="O462" s="425"/>
    </row>
    <row r="463" spans="1:15" ht="18" customHeight="1" thickBot="1">
      <c r="A463" s="483"/>
      <c r="B463" s="429"/>
      <c r="C463" s="430"/>
      <c r="D463" s="488"/>
      <c r="E463" s="170">
        <f>ROUNDDOWN((E459*$E$7+E460*$E$8)/($E$7+$E$8),1)</f>
        <v>0</v>
      </c>
      <c r="F463" s="435">
        <f>ROUNDDOWN((((F459*$I$7)/($I$7+$I$9)+(G459*$I$9)/($I$7+$I$9))*$E$7+F460*$E$8)/($E$7+$E$8),1)</f>
        <v>0</v>
      </c>
      <c r="G463" s="436"/>
      <c r="H463" s="170">
        <f>ROUNDDOWN((H459*$E$7+H460*$E$8)/($E$7+$E$8),1)</f>
        <v>0</v>
      </c>
      <c r="I463" s="493"/>
      <c r="J463" s="170">
        <f>ROUNDDOWN((J459*$E$7+J460*$E$9)/($E$7+$E$9),1)</f>
        <v>0</v>
      </c>
      <c r="K463" s="170">
        <f>ROUNDDOWN((K459*$E$7+K460*$E$9)/($E$7+$E$9),1)</f>
        <v>0</v>
      </c>
      <c r="L463" s="170">
        <f>ROUNDDOWN((L459*$E$7+L460*$E$9)/($E$7+$E$9),1)</f>
        <v>0</v>
      </c>
      <c r="M463" s="473"/>
      <c r="N463" s="434"/>
      <c r="O463" s="425"/>
    </row>
    <row r="464" spans="1:15" ht="26.25" customHeight="1" thickBot="1" thickTop="1">
      <c r="A464" s="483"/>
      <c r="B464" s="437" t="s">
        <v>94</v>
      </c>
      <c r="C464" s="438"/>
      <c r="D464" s="488"/>
      <c r="E464" s="441">
        <f>ROUND(E465,0)</f>
        <v>0</v>
      </c>
      <c r="F464" s="442"/>
      <c r="G464" s="442"/>
      <c r="H464" s="443"/>
      <c r="I464" s="493"/>
      <c r="J464" s="444">
        <f>ROUND(J465,0)</f>
        <v>0</v>
      </c>
      <c r="K464" s="445"/>
      <c r="L464" s="446"/>
      <c r="M464" s="473"/>
      <c r="N464" s="167">
        <f>ROUND(N465,0)</f>
        <v>0</v>
      </c>
      <c r="O464" s="425"/>
    </row>
    <row r="465" spans="1:15" ht="21.75" customHeight="1" thickBot="1" thickTop="1">
      <c r="A465" s="484"/>
      <c r="B465" s="439"/>
      <c r="C465" s="440"/>
      <c r="D465" s="489"/>
      <c r="E465" s="447">
        <f>ROUNDDOWN((E463+F463+H463)/COUNT(E463:H463),1)</f>
        <v>0</v>
      </c>
      <c r="F465" s="448"/>
      <c r="G465" s="448"/>
      <c r="H465" s="449"/>
      <c r="I465" s="494"/>
      <c r="J465" s="447">
        <f>ROUNDDOWN((J463+K463+L463)/COUNT(J463:L463),1)</f>
        <v>0</v>
      </c>
      <c r="K465" s="448"/>
      <c r="L465" s="449"/>
      <c r="M465" s="474"/>
      <c r="N465" s="168">
        <f>ROUNDDOWN((N459*$E$7+N460*$E$10)/($E$7+$E$10),1)</f>
        <v>0</v>
      </c>
      <c r="O465" s="426"/>
    </row>
    <row r="466" ht="21" customHeight="1" thickBot="1" thickTop="1"/>
    <row r="467" s="161" customFormat="1" ht="21" customHeight="1" hidden="1"/>
    <row r="468" s="161" customFormat="1" ht="21.75" customHeight="1" hidden="1"/>
    <row r="469" ht="20.25" customHeight="1" hidden="1"/>
    <row r="470" ht="30" customHeight="1" hidden="1"/>
    <row r="471" ht="18" customHeight="1" hidden="1"/>
    <row r="472" spans="1:15" ht="27" customHeight="1" thickTop="1">
      <c r="A472" s="482">
        <f>Bildungsgang!A473</f>
        <v>28</v>
      </c>
      <c r="B472" s="485" t="str">
        <f>Bildungsgang!B473</f>
        <v>Name</v>
      </c>
      <c r="C472" s="486"/>
      <c r="D472" s="487" t="s">
        <v>63</v>
      </c>
      <c r="E472" s="490"/>
      <c r="F472" s="490"/>
      <c r="G472" s="490"/>
      <c r="H472" s="491"/>
      <c r="I472" s="492" t="s">
        <v>65</v>
      </c>
      <c r="J472" s="495"/>
      <c r="K472" s="495"/>
      <c r="L472" s="496"/>
      <c r="M472" s="472" t="s">
        <v>64</v>
      </c>
      <c r="N472" s="153"/>
      <c r="O472" s="475" t="s">
        <v>25</v>
      </c>
    </row>
    <row r="473" spans="1:15" ht="33.75" customHeight="1">
      <c r="A473" s="483"/>
      <c r="B473" s="338" t="str">
        <f>Bildungsgang!B474</f>
        <v>Geburtsdatum</v>
      </c>
      <c r="C473" s="453"/>
      <c r="D473" s="488"/>
      <c r="E473" s="478" t="s">
        <v>74</v>
      </c>
      <c r="F473" s="478" t="s">
        <v>76</v>
      </c>
      <c r="G473" s="478" t="s">
        <v>79</v>
      </c>
      <c r="H473" s="480" t="s">
        <v>75</v>
      </c>
      <c r="I473" s="493"/>
      <c r="J473" s="478" t="s">
        <v>76</v>
      </c>
      <c r="K473" s="478" t="s">
        <v>77</v>
      </c>
      <c r="L473" s="480" t="s">
        <v>78</v>
      </c>
      <c r="M473" s="473"/>
      <c r="N473" s="450" t="s">
        <v>14</v>
      </c>
      <c r="O473" s="476"/>
    </row>
    <row r="474" spans="1:15" ht="49.5" customHeight="1">
      <c r="A474" s="483"/>
      <c r="B474" s="338" t="str">
        <f>Bildungsgang!B475</f>
        <v>Geburtsort</v>
      </c>
      <c r="C474" s="453"/>
      <c r="D474" s="488"/>
      <c r="E474" s="479"/>
      <c r="F474" s="479"/>
      <c r="G474" s="479"/>
      <c r="H474" s="481"/>
      <c r="I474" s="493"/>
      <c r="J474" s="479"/>
      <c r="K474" s="479"/>
      <c r="L474" s="481"/>
      <c r="M474" s="473"/>
      <c r="N474" s="451"/>
      <c r="O474" s="476"/>
    </row>
    <row r="475" spans="1:17" ht="24" customHeight="1" thickBot="1">
      <c r="A475" s="483"/>
      <c r="B475" s="340" t="str">
        <f>'Prüfung BbS-VO 2013'!B477</f>
        <v>letzter Schulabschluss</v>
      </c>
      <c r="C475" s="454"/>
      <c r="D475" s="488"/>
      <c r="E475" s="154">
        <v>1</v>
      </c>
      <c r="F475" s="154">
        <v>2</v>
      </c>
      <c r="G475" s="154">
        <v>3</v>
      </c>
      <c r="H475" s="155">
        <v>5</v>
      </c>
      <c r="I475" s="493"/>
      <c r="J475" s="154">
        <v>2</v>
      </c>
      <c r="K475" s="154">
        <v>6</v>
      </c>
      <c r="L475" s="154">
        <v>7</v>
      </c>
      <c r="M475" s="473"/>
      <c r="N475" s="452"/>
      <c r="O475" s="477"/>
      <c r="Q475" s="156"/>
    </row>
    <row r="476" spans="1:19" ht="26.25" customHeight="1" thickBot="1" thickTop="1">
      <c r="A476" s="483"/>
      <c r="B476" s="342" t="s">
        <v>92</v>
      </c>
      <c r="C476" s="455"/>
      <c r="D476" s="488"/>
      <c r="E476" s="157">
        <f>Bildungsgang!J488</f>
        <v>0</v>
      </c>
      <c r="F476" s="157">
        <f>Bildungsgang!K488</f>
        <v>0</v>
      </c>
      <c r="G476" s="157">
        <f>Bildungsgang!L488</f>
        <v>0</v>
      </c>
      <c r="H476" s="158">
        <f>Bildungsgang!N488</f>
        <v>0</v>
      </c>
      <c r="I476" s="493"/>
      <c r="J476" s="157">
        <f>Bildungsgang!K488</f>
        <v>0</v>
      </c>
      <c r="K476" s="157">
        <f>Bildungsgang!O488</f>
        <v>0</v>
      </c>
      <c r="L476" s="157">
        <f>Bildungsgang!P488</f>
        <v>0</v>
      </c>
      <c r="M476" s="473"/>
      <c r="N476" s="159">
        <f>Bildungsgang!R488</f>
        <v>0</v>
      </c>
      <c r="O476" s="171" t="str">
        <f>IF(OR(E481&gt;4,J481&gt;4,N481&gt;4),"Nicht bestanden","Bestanden")</f>
        <v>Bestanden</v>
      </c>
      <c r="P476" s="160"/>
      <c r="Q476" s="160"/>
      <c r="R476" s="160"/>
      <c r="S476" s="160"/>
    </row>
    <row r="477" spans="1:15" s="161" customFormat="1" ht="16.5" customHeight="1" thickTop="1">
      <c r="A477" s="483"/>
      <c r="B477" s="456" t="s">
        <v>66</v>
      </c>
      <c r="C477" s="457"/>
      <c r="D477" s="488"/>
      <c r="E477" s="460"/>
      <c r="F477" s="462"/>
      <c r="G477" s="463"/>
      <c r="H477" s="466"/>
      <c r="I477" s="493"/>
      <c r="J477" s="468"/>
      <c r="K477" s="470"/>
      <c r="L477" s="497"/>
      <c r="M477" s="473"/>
      <c r="N477" s="423"/>
      <c r="O477" s="425"/>
    </row>
    <row r="478" spans="1:15" s="161" customFormat="1" ht="18" customHeight="1" thickBot="1">
      <c r="A478" s="483"/>
      <c r="B478" s="458"/>
      <c r="C478" s="459"/>
      <c r="D478" s="488"/>
      <c r="E478" s="461"/>
      <c r="F478" s="464"/>
      <c r="G478" s="465"/>
      <c r="H478" s="467"/>
      <c r="I478" s="493"/>
      <c r="J478" s="469"/>
      <c r="K478" s="471"/>
      <c r="L478" s="498"/>
      <c r="M478" s="473"/>
      <c r="N478" s="424"/>
      <c r="O478" s="425"/>
    </row>
    <row r="479" spans="1:15" s="161" customFormat="1" ht="27" customHeight="1" thickTop="1">
      <c r="A479" s="483"/>
      <c r="B479" s="427" t="s">
        <v>98</v>
      </c>
      <c r="C479" s="428"/>
      <c r="D479" s="488"/>
      <c r="E479" s="169">
        <f>ROUND(E480,0)</f>
        <v>0</v>
      </c>
      <c r="F479" s="431">
        <f>ROUND(F480,0)</f>
        <v>0</v>
      </c>
      <c r="G479" s="432"/>
      <c r="H479" s="169">
        <f>ROUND(H480,0)</f>
        <v>0</v>
      </c>
      <c r="I479" s="493"/>
      <c r="J479" s="169">
        <f>ROUND(J480,0)</f>
        <v>0</v>
      </c>
      <c r="K479" s="169">
        <f>ROUND(K480,0)</f>
        <v>0</v>
      </c>
      <c r="L479" s="169">
        <f>ROUND(L480,0)</f>
        <v>0</v>
      </c>
      <c r="M479" s="473"/>
      <c r="N479" s="433"/>
      <c r="O479" s="425"/>
    </row>
    <row r="480" spans="1:15" ht="18" customHeight="1" thickBot="1">
      <c r="A480" s="483"/>
      <c r="B480" s="429"/>
      <c r="C480" s="430"/>
      <c r="D480" s="488"/>
      <c r="E480" s="170">
        <f>ROUNDDOWN((E476*$E$7+E477*$E$8)/($E$7+$E$8),1)</f>
        <v>0</v>
      </c>
      <c r="F480" s="435">
        <f>ROUNDDOWN((((F476*$I$7)/($I$7+$I$9)+(G476*$I$9)/($I$7+$I$9))*$E$7+F477*$E$8)/($E$7+$E$8),1)</f>
        <v>0</v>
      </c>
      <c r="G480" s="436"/>
      <c r="H480" s="170">
        <f>ROUNDDOWN((H476*$E$7+H477*$E$8)/($E$7+$E$8),1)</f>
        <v>0</v>
      </c>
      <c r="I480" s="493"/>
      <c r="J480" s="170">
        <f>ROUNDDOWN((J476*$E$7+J477*$E$9)/($E$7+$E$9),1)</f>
        <v>0</v>
      </c>
      <c r="K480" s="170">
        <f>ROUNDDOWN((K476*$E$7+K477*$E$9)/($E$7+$E$9),1)</f>
        <v>0</v>
      </c>
      <c r="L480" s="170">
        <f>ROUNDDOWN((L476*$E$7+L477*$E$9)/($E$7+$E$9),1)</f>
        <v>0</v>
      </c>
      <c r="M480" s="473"/>
      <c r="N480" s="434"/>
      <c r="O480" s="425"/>
    </row>
    <row r="481" spans="1:15" ht="26.25" customHeight="1" thickBot="1" thickTop="1">
      <c r="A481" s="483"/>
      <c r="B481" s="437" t="s">
        <v>94</v>
      </c>
      <c r="C481" s="438"/>
      <c r="D481" s="488"/>
      <c r="E481" s="441">
        <f>ROUND(E482,0)</f>
        <v>0</v>
      </c>
      <c r="F481" s="442"/>
      <c r="G481" s="442"/>
      <c r="H481" s="443"/>
      <c r="I481" s="493"/>
      <c r="J481" s="444">
        <f>ROUND(J482,0)</f>
        <v>0</v>
      </c>
      <c r="K481" s="445"/>
      <c r="L481" s="446"/>
      <c r="M481" s="473"/>
      <c r="N481" s="167">
        <f>ROUND(N482,0)</f>
        <v>0</v>
      </c>
      <c r="O481" s="425"/>
    </row>
    <row r="482" spans="1:15" ht="21.75" customHeight="1" thickBot="1" thickTop="1">
      <c r="A482" s="484"/>
      <c r="B482" s="439"/>
      <c r="C482" s="440"/>
      <c r="D482" s="489"/>
      <c r="E482" s="447">
        <f>ROUNDDOWN((E480+F480+H480)/COUNT(E480:H480),1)</f>
        <v>0</v>
      </c>
      <c r="F482" s="448"/>
      <c r="G482" s="448"/>
      <c r="H482" s="449"/>
      <c r="I482" s="494"/>
      <c r="J482" s="447">
        <f>ROUNDDOWN((J480+K480+L480)/COUNT(J480:L480),1)</f>
        <v>0</v>
      </c>
      <c r="K482" s="448"/>
      <c r="L482" s="449"/>
      <c r="M482" s="474"/>
      <c r="N482" s="168">
        <f>ROUNDDOWN((N476*$E$7+N477*$E$10)/($E$7+$E$10),1)</f>
        <v>0</v>
      </c>
      <c r="O482" s="426"/>
    </row>
    <row r="483" ht="21" customHeight="1" thickBot="1" thickTop="1"/>
    <row r="484" s="161" customFormat="1" ht="21" customHeight="1" hidden="1"/>
    <row r="485" s="161" customFormat="1" ht="21.75" customHeight="1" hidden="1"/>
    <row r="486" ht="20.25" customHeight="1" hidden="1"/>
    <row r="487" ht="30" customHeight="1" hidden="1"/>
    <row r="488" ht="18" customHeight="1" hidden="1"/>
    <row r="489" spans="1:15" ht="27" customHeight="1" thickTop="1">
      <c r="A489" s="482">
        <f>Bildungsgang!A490</f>
        <v>29</v>
      </c>
      <c r="B489" s="485" t="str">
        <f>Bildungsgang!B490</f>
        <v>Name</v>
      </c>
      <c r="C489" s="486"/>
      <c r="D489" s="487" t="s">
        <v>63</v>
      </c>
      <c r="E489" s="490"/>
      <c r="F489" s="490"/>
      <c r="G489" s="490"/>
      <c r="H489" s="491"/>
      <c r="I489" s="492" t="s">
        <v>65</v>
      </c>
      <c r="J489" s="495"/>
      <c r="K489" s="495"/>
      <c r="L489" s="496"/>
      <c r="M489" s="472" t="s">
        <v>64</v>
      </c>
      <c r="N489" s="153"/>
      <c r="O489" s="475" t="s">
        <v>25</v>
      </c>
    </row>
    <row r="490" spans="1:15" ht="33.75" customHeight="1">
      <c r="A490" s="483"/>
      <c r="B490" s="338" t="str">
        <f>Bildungsgang!B491</f>
        <v>Geburtsdatum</v>
      </c>
      <c r="C490" s="453"/>
      <c r="D490" s="488"/>
      <c r="E490" s="478" t="s">
        <v>74</v>
      </c>
      <c r="F490" s="478" t="s">
        <v>76</v>
      </c>
      <c r="G490" s="478" t="s">
        <v>79</v>
      </c>
      <c r="H490" s="480" t="s">
        <v>75</v>
      </c>
      <c r="I490" s="493"/>
      <c r="J490" s="478" t="s">
        <v>76</v>
      </c>
      <c r="K490" s="478" t="s">
        <v>77</v>
      </c>
      <c r="L490" s="480" t="s">
        <v>78</v>
      </c>
      <c r="M490" s="473"/>
      <c r="N490" s="450" t="s">
        <v>14</v>
      </c>
      <c r="O490" s="476"/>
    </row>
    <row r="491" spans="1:15" ht="49.5" customHeight="1">
      <c r="A491" s="483"/>
      <c r="B491" s="338" t="str">
        <f>Bildungsgang!B492</f>
        <v>Geburtsort</v>
      </c>
      <c r="C491" s="453"/>
      <c r="D491" s="488"/>
      <c r="E491" s="479"/>
      <c r="F491" s="479"/>
      <c r="G491" s="479"/>
      <c r="H491" s="481"/>
      <c r="I491" s="493"/>
      <c r="J491" s="479"/>
      <c r="K491" s="479"/>
      <c r="L491" s="481"/>
      <c r="M491" s="473"/>
      <c r="N491" s="451"/>
      <c r="O491" s="476"/>
    </row>
    <row r="492" spans="1:17" ht="24" customHeight="1" thickBot="1">
      <c r="A492" s="483"/>
      <c r="B492" s="340" t="str">
        <f>'Prüfung BbS-VO 2013'!B494</f>
        <v>letzter Schulabschluss</v>
      </c>
      <c r="C492" s="454"/>
      <c r="D492" s="488"/>
      <c r="E492" s="154">
        <v>1</v>
      </c>
      <c r="F492" s="154">
        <v>2</v>
      </c>
      <c r="G492" s="154">
        <v>3</v>
      </c>
      <c r="H492" s="155">
        <v>5</v>
      </c>
      <c r="I492" s="493"/>
      <c r="J492" s="154">
        <v>2</v>
      </c>
      <c r="K492" s="154">
        <v>6</v>
      </c>
      <c r="L492" s="154">
        <v>7</v>
      </c>
      <c r="M492" s="473"/>
      <c r="N492" s="452"/>
      <c r="O492" s="477"/>
      <c r="Q492" s="156"/>
    </row>
    <row r="493" spans="1:19" ht="26.25" customHeight="1" thickBot="1" thickTop="1">
      <c r="A493" s="483"/>
      <c r="B493" s="342" t="s">
        <v>92</v>
      </c>
      <c r="C493" s="455"/>
      <c r="D493" s="488"/>
      <c r="E493" s="157">
        <f>Bildungsgang!J505</f>
        <v>0</v>
      </c>
      <c r="F493" s="157">
        <f>Bildungsgang!K505</f>
        <v>0</v>
      </c>
      <c r="G493" s="157">
        <f>Bildungsgang!L505</f>
        <v>0</v>
      </c>
      <c r="H493" s="158">
        <f>Bildungsgang!N505</f>
        <v>0</v>
      </c>
      <c r="I493" s="493"/>
      <c r="J493" s="157">
        <f>Bildungsgang!K505</f>
        <v>0</v>
      </c>
      <c r="K493" s="157">
        <f>Bildungsgang!O505</f>
        <v>0</v>
      </c>
      <c r="L493" s="157">
        <f>Bildungsgang!P505</f>
        <v>0</v>
      </c>
      <c r="M493" s="473"/>
      <c r="N493" s="159">
        <f>Bildungsgang!R505</f>
        <v>0</v>
      </c>
      <c r="O493" s="171" t="str">
        <f>IF(OR(E498&gt;4,J498&gt;4,N498&gt;4),"Nicht bestanden","Bestanden")</f>
        <v>Bestanden</v>
      </c>
      <c r="P493" s="160"/>
      <c r="Q493" s="160"/>
      <c r="R493" s="160"/>
      <c r="S493" s="160"/>
    </row>
    <row r="494" spans="1:15" s="161" customFormat="1" ht="16.5" customHeight="1" thickTop="1">
      <c r="A494" s="483"/>
      <c r="B494" s="456" t="s">
        <v>66</v>
      </c>
      <c r="C494" s="457"/>
      <c r="D494" s="488"/>
      <c r="E494" s="460"/>
      <c r="F494" s="462"/>
      <c r="G494" s="463"/>
      <c r="H494" s="466"/>
      <c r="I494" s="493"/>
      <c r="J494" s="468"/>
      <c r="K494" s="470"/>
      <c r="L494" s="497"/>
      <c r="M494" s="473"/>
      <c r="N494" s="423"/>
      <c r="O494" s="425"/>
    </row>
    <row r="495" spans="1:15" s="161" customFormat="1" ht="18" customHeight="1" thickBot="1">
      <c r="A495" s="483"/>
      <c r="B495" s="458"/>
      <c r="C495" s="459"/>
      <c r="D495" s="488"/>
      <c r="E495" s="461"/>
      <c r="F495" s="464"/>
      <c r="G495" s="465"/>
      <c r="H495" s="467"/>
      <c r="I495" s="493"/>
      <c r="J495" s="469"/>
      <c r="K495" s="471"/>
      <c r="L495" s="498"/>
      <c r="M495" s="473"/>
      <c r="N495" s="424"/>
      <c r="O495" s="425"/>
    </row>
    <row r="496" spans="1:15" s="161" customFormat="1" ht="27" customHeight="1" thickTop="1">
      <c r="A496" s="483"/>
      <c r="B496" s="427" t="s">
        <v>98</v>
      </c>
      <c r="C496" s="428"/>
      <c r="D496" s="488"/>
      <c r="E496" s="169">
        <f>ROUND(E497,0)</f>
        <v>0</v>
      </c>
      <c r="F496" s="431">
        <f>ROUND(F497,0)</f>
        <v>0</v>
      </c>
      <c r="G496" s="432"/>
      <c r="H496" s="169">
        <f>ROUND(H497,0)</f>
        <v>0</v>
      </c>
      <c r="I496" s="493"/>
      <c r="J496" s="169">
        <f>ROUND(J497,0)</f>
        <v>0</v>
      </c>
      <c r="K496" s="169">
        <f>ROUND(K497,0)</f>
        <v>0</v>
      </c>
      <c r="L496" s="169">
        <f>ROUND(L497,0)</f>
        <v>0</v>
      </c>
      <c r="M496" s="473"/>
      <c r="N496" s="433"/>
      <c r="O496" s="425"/>
    </row>
    <row r="497" spans="1:15" ht="18" customHeight="1" thickBot="1">
      <c r="A497" s="483"/>
      <c r="B497" s="429"/>
      <c r="C497" s="430"/>
      <c r="D497" s="488"/>
      <c r="E497" s="170">
        <f>ROUNDDOWN((E493*$E$7+E494*$E$8)/($E$7+$E$8),1)</f>
        <v>0</v>
      </c>
      <c r="F497" s="435">
        <f>ROUNDDOWN((((F493*$I$7)/($I$7+$I$9)+(G493*$I$9)/($I$7+$I$9))*$E$7+F494*$E$8)/($E$7+$E$8),1)</f>
        <v>0</v>
      </c>
      <c r="G497" s="436"/>
      <c r="H497" s="170">
        <f>ROUNDDOWN((H493*$E$7+H494*$E$8)/($E$7+$E$8),1)</f>
        <v>0</v>
      </c>
      <c r="I497" s="493"/>
      <c r="J497" s="170">
        <f>ROUNDDOWN((J493*$E$7+J494*$E$9)/($E$7+$E$9),1)</f>
        <v>0</v>
      </c>
      <c r="K497" s="170">
        <f>ROUNDDOWN((K493*$E$7+K494*$E$9)/($E$7+$E$9),1)</f>
        <v>0</v>
      </c>
      <c r="L497" s="170">
        <f>ROUNDDOWN((L493*$E$7+L494*$E$9)/($E$7+$E$9),1)</f>
        <v>0</v>
      </c>
      <c r="M497" s="473"/>
      <c r="N497" s="434"/>
      <c r="O497" s="425"/>
    </row>
    <row r="498" spans="1:15" ht="26.25" customHeight="1" thickBot="1" thickTop="1">
      <c r="A498" s="483"/>
      <c r="B498" s="437" t="s">
        <v>94</v>
      </c>
      <c r="C498" s="438"/>
      <c r="D498" s="488"/>
      <c r="E498" s="441">
        <f>ROUND(E499,0)</f>
        <v>0</v>
      </c>
      <c r="F498" s="442"/>
      <c r="G498" s="442"/>
      <c r="H498" s="443"/>
      <c r="I498" s="493"/>
      <c r="J498" s="444">
        <f>ROUND(J499,0)</f>
        <v>0</v>
      </c>
      <c r="K498" s="445"/>
      <c r="L498" s="446"/>
      <c r="M498" s="473"/>
      <c r="N498" s="167">
        <f>ROUND(N499,0)</f>
        <v>0</v>
      </c>
      <c r="O498" s="425"/>
    </row>
    <row r="499" spans="1:15" ht="21.75" customHeight="1" thickBot="1" thickTop="1">
      <c r="A499" s="484"/>
      <c r="B499" s="439"/>
      <c r="C499" s="440"/>
      <c r="D499" s="489"/>
      <c r="E499" s="447">
        <f>ROUNDDOWN((E497+F497+H497)/COUNT(E497:H497),1)</f>
        <v>0</v>
      </c>
      <c r="F499" s="448"/>
      <c r="G499" s="448"/>
      <c r="H499" s="449"/>
      <c r="I499" s="494"/>
      <c r="J499" s="447">
        <f>ROUNDDOWN((J497+K497+L497)/COUNT(J497:L497),1)</f>
        <v>0</v>
      </c>
      <c r="K499" s="448"/>
      <c r="L499" s="449"/>
      <c r="M499" s="474"/>
      <c r="N499" s="168">
        <f>ROUNDDOWN((N493*$E$7+N494*$E$10)/($E$7+$E$10),1)</f>
        <v>0</v>
      </c>
      <c r="O499" s="426"/>
    </row>
    <row r="500" ht="21" customHeight="1" thickBot="1" thickTop="1"/>
    <row r="501" s="161" customFormat="1" ht="21" customHeight="1" hidden="1"/>
    <row r="502" s="161" customFormat="1" ht="21.75" customHeight="1" hidden="1"/>
    <row r="503" ht="20.25" customHeight="1" hidden="1"/>
    <row r="504" ht="30" customHeight="1" hidden="1"/>
    <row r="505" ht="18" customHeight="1" hidden="1"/>
    <row r="506" spans="1:15" ht="27" customHeight="1" thickTop="1">
      <c r="A506" s="482">
        <f>Bildungsgang!A507</f>
        <v>30</v>
      </c>
      <c r="B506" s="485" t="str">
        <f>Bildungsgang!B507</f>
        <v>Name</v>
      </c>
      <c r="C506" s="486"/>
      <c r="D506" s="487" t="s">
        <v>63</v>
      </c>
      <c r="E506" s="490"/>
      <c r="F506" s="490"/>
      <c r="G506" s="490"/>
      <c r="H506" s="491"/>
      <c r="I506" s="492" t="s">
        <v>65</v>
      </c>
      <c r="J506" s="495"/>
      <c r="K506" s="495"/>
      <c r="L506" s="496"/>
      <c r="M506" s="472" t="s">
        <v>64</v>
      </c>
      <c r="N506" s="153"/>
      <c r="O506" s="475" t="s">
        <v>25</v>
      </c>
    </row>
    <row r="507" spans="1:15" ht="33.75" customHeight="1">
      <c r="A507" s="483"/>
      <c r="B507" s="338" t="str">
        <f>Bildungsgang!B508</f>
        <v>Geburtsdatum</v>
      </c>
      <c r="C507" s="453"/>
      <c r="D507" s="488"/>
      <c r="E507" s="478" t="s">
        <v>74</v>
      </c>
      <c r="F507" s="478" t="s">
        <v>76</v>
      </c>
      <c r="G507" s="478" t="s">
        <v>79</v>
      </c>
      <c r="H507" s="480" t="s">
        <v>75</v>
      </c>
      <c r="I507" s="493"/>
      <c r="J507" s="478" t="s">
        <v>76</v>
      </c>
      <c r="K507" s="478" t="s">
        <v>77</v>
      </c>
      <c r="L507" s="480" t="s">
        <v>78</v>
      </c>
      <c r="M507" s="473"/>
      <c r="N507" s="450" t="s">
        <v>14</v>
      </c>
      <c r="O507" s="476"/>
    </row>
    <row r="508" spans="1:15" ht="49.5" customHeight="1">
      <c r="A508" s="483"/>
      <c r="B508" s="338" t="str">
        <f>Bildungsgang!B509</f>
        <v>Geburtsort</v>
      </c>
      <c r="C508" s="453"/>
      <c r="D508" s="488"/>
      <c r="E508" s="479"/>
      <c r="F508" s="479"/>
      <c r="G508" s="479"/>
      <c r="H508" s="481"/>
      <c r="I508" s="493"/>
      <c r="J508" s="479"/>
      <c r="K508" s="479"/>
      <c r="L508" s="481"/>
      <c r="M508" s="473"/>
      <c r="N508" s="451"/>
      <c r="O508" s="476"/>
    </row>
    <row r="509" spans="1:17" ht="24" customHeight="1" thickBot="1">
      <c r="A509" s="483"/>
      <c r="B509" s="340" t="str">
        <f>'Prüfung BbS-VO 2013'!B511</f>
        <v>letzter Schulabschluss</v>
      </c>
      <c r="C509" s="454"/>
      <c r="D509" s="488"/>
      <c r="E509" s="154">
        <v>1</v>
      </c>
      <c r="F509" s="154">
        <v>2</v>
      </c>
      <c r="G509" s="154">
        <v>3</v>
      </c>
      <c r="H509" s="155">
        <v>5</v>
      </c>
      <c r="I509" s="493"/>
      <c r="J509" s="154">
        <v>2</v>
      </c>
      <c r="K509" s="154">
        <v>6</v>
      </c>
      <c r="L509" s="154">
        <v>7</v>
      </c>
      <c r="M509" s="473"/>
      <c r="N509" s="452"/>
      <c r="O509" s="477"/>
      <c r="Q509" s="156"/>
    </row>
    <row r="510" spans="1:19" ht="26.25" customHeight="1" thickBot="1" thickTop="1">
      <c r="A510" s="483"/>
      <c r="B510" s="342" t="s">
        <v>92</v>
      </c>
      <c r="C510" s="455"/>
      <c r="D510" s="488"/>
      <c r="E510" s="157">
        <f>Bildungsgang!J522</f>
        <v>0</v>
      </c>
      <c r="F510" s="157">
        <f>Bildungsgang!K522</f>
        <v>0</v>
      </c>
      <c r="G510" s="157">
        <f>Bildungsgang!L522</f>
        <v>0</v>
      </c>
      <c r="H510" s="158">
        <f>Bildungsgang!N522</f>
        <v>0</v>
      </c>
      <c r="I510" s="493"/>
      <c r="J510" s="157">
        <f>Bildungsgang!K522</f>
        <v>0</v>
      </c>
      <c r="K510" s="157">
        <f>Bildungsgang!O522</f>
        <v>0</v>
      </c>
      <c r="L510" s="157">
        <f>Bildungsgang!P522</f>
        <v>0</v>
      </c>
      <c r="M510" s="473"/>
      <c r="N510" s="159">
        <f>Bildungsgang!R522</f>
        <v>0</v>
      </c>
      <c r="O510" s="171" t="str">
        <f>IF(OR(E515&gt;4,J515&gt;4,N515&gt;4),"Nicht bestanden","Bestanden")</f>
        <v>Bestanden</v>
      </c>
      <c r="P510" s="160"/>
      <c r="Q510" s="160"/>
      <c r="R510" s="160"/>
      <c r="S510" s="160"/>
    </row>
    <row r="511" spans="1:15" s="161" customFormat="1" ht="16.5" customHeight="1" thickTop="1">
      <c r="A511" s="483"/>
      <c r="B511" s="456" t="s">
        <v>66</v>
      </c>
      <c r="C511" s="457"/>
      <c r="D511" s="488"/>
      <c r="E511" s="460"/>
      <c r="F511" s="462"/>
      <c r="G511" s="463"/>
      <c r="H511" s="466"/>
      <c r="I511" s="493"/>
      <c r="J511" s="468"/>
      <c r="K511" s="470"/>
      <c r="L511" s="497"/>
      <c r="M511" s="473"/>
      <c r="N511" s="423"/>
      <c r="O511" s="425"/>
    </row>
    <row r="512" spans="1:15" s="161" customFormat="1" ht="18" customHeight="1" thickBot="1">
      <c r="A512" s="483"/>
      <c r="B512" s="458"/>
      <c r="C512" s="459"/>
      <c r="D512" s="488"/>
      <c r="E512" s="461"/>
      <c r="F512" s="464"/>
      <c r="G512" s="465"/>
      <c r="H512" s="467"/>
      <c r="I512" s="493"/>
      <c r="J512" s="469"/>
      <c r="K512" s="471"/>
      <c r="L512" s="498"/>
      <c r="M512" s="473"/>
      <c r="N512" s="424"/>
      <c r="O512" s="425"/>
    </row>
    <row r="513" spans="1:15" s="161" customFormat="1" ht="27" customHeight="1" thickTop="1">
      <c r="A513" s="483"/>
      <c r="B513" s="427" t="s">
        <v>98</v>
      </c>
      <c r="C513" s="428"/>
      <c r="D513" s="488"/>
      <c r="E513" s="169">
        <f>ROUND(E514,0)</f>
        <v>0</v>
      </c>
      <c r="F513" s="431">
        <f>ROUND(F514,0)</f>
        <v>0</v>
      </c>
      <c r="G513" s="432"/>
      <c r="H513" s="169">
        <f>ROUND(H514,0)</f>
        <v>0</v>
      </c>
      <c r="I513" s="493"/>
      <c r="J513" s="169">
        <f>ROUND(J514,0)</f>
        <v>0</v>
      </c>
      <c r="K513" s="169">
        <f>ROUND(K514,0)</f>
        <v>0</v>
      </c>
      <c r="L513" s="169">
        <f>ROUND(L514,0)</f>
        <v>0</v>
      </c>
      <c r="M513" s="473"/>
      <c r="N513" s="433"/>
      <c r="O513" s="425"/>
    </row>
    <row r="514" spans="1:15" ht="18" customHeight="1" thickBot="1">
      <c r="A514" s="483"/>
      <c r="B514" s="429"/>
      <c r="C514" s="430"/>
      <c r="D514" s="488"/>
      <c r="E514" s="170">
        <f>ROUNDDOWN((E510*$E$7+E511*$E$8)/($E$7+$E$8),1)</f>
        <v>0</v>
      </c>
      <c r="F514" s="435">
        <f>ROUNDDOWN((((F510*$I$7)/($I$7+$I$9)+(G510*$I$9)/($I$7+$I$9))*$E$7+F511*$E$8)/($E$7+$E$8),1)</f>
        <v>0</v>
      </c>
      <c r="G514" s="436"/>
      <c r="H514" s="170">
        <f>ROUNDDOWN((H510*$E$7+H511*$E$8)/($E$7+$E$8),1)</f>
        <v>0</v>
      </c>
      <c r="I514" s="493"/>
      <c r="J514" s="170">
        <f>ROUNDDOWN((J510*$E$7+J511*$E$9)/($E$7+$E$9),1)</f>
        <v>0</v>
      </c>
      <c r="K514" s="170">
        <f>ROUNDDOWN((K510*$E$7+K511*$E$9)/($E$7+$E$9),1)</f>
        <v>0</v>
      </c>
      <c r="L514" s="170">
        <f>ROUNDDOWN((L510*$E$7+L511*$E$9)/($E$7+$E$9),1)</f>
        <v>0</v>
      </c>
      <c r="M514" s="473"/>
      <c r="N514" s="434"/>
      <c r="O514" s="425"/>
    </row>
    <row r="515" spans="1:15" ht="26.25" customHeight="1" thickBot="1" thickTop="1">
      <c r="A515" s="483"/>
      <c r="B515" s="437" t="s">
        <v>94</v>
      </c>
      <c r="C515" s="438"/>
      <c r="D515" s="488"/>
      <c r="E515" s="441">
        <f>ROUND(E516,0)</f>
        <v>0</v>
      </c>
      <c r="F515" s="442"/>
      <c r="G515" s="442"/>
      <c r="H515" s="443"/>
      <c r="I515" s="493"/>
      <c r="J515" s="444">
        <f>ROUND(J516,0)</f>
        <v>0</v>
      </c>
      <c r="K515" s="445"/>
      <c r="L515" s="446"/>
      <c r="M515" s="473"/>
      <c r="N515" s="167">
        <f>ROUND(N516,0)</f>
        <v>0</v>
      </c>
      <c r="O515" s="425"/>
    </row>
    <row r="516" spans="1:15" ht="21.75" customHeight="1" thickBot="1" thickTop="1">
      <c r="A516" s="484"/>
      <c r="B516" s="439"/>
      <c r="C516" s="440"/>
      <c r="D516" s="489"/>
      <c r="E516" s="447">
        <f>ROUNDDOWN((E514+F514+H514)/COUNT(E514:H514),1)</f>
        <v>0</v>
      </c>
      <c r="F516" s="448"/>
      <c r="G516" s="448"/>
      <c r="H516" s="449"/>
      <c r="I516" s="494"/>
      <c r="J516" s="447">
        <f>ROUNDDOWN((J514+K514+L514)/COUNT(J514:L514),1)</f>
        <v>0</v>
      </c>
      <c r="K516" s="448"/>
      <c r="L516" s="449"/>
      <c r="M516" s="474"/>
      <c r="N516" s="168">
        <f>ROUNDDOWN((N510*$E$7+N511*$E$10)/($E$7+$E$10),1)</f>
        <v>0</v>
      </c>
      <c r="O516" s="426"/>
    </row>
    <row r="517" ht="21" customHeight="1" thickBot="1" thickTop="1"/>
    <row r="518" s="161" customFormat="1" ht="21" customHeight="1" hidden="1"/>
    <row r="519" s="161" customFormat="1" ht="21.75" customHeight="1" hidden="1"/>
    <row r="520" ht="20.25" customHeight="1" hidden="1"/>
    <row r="521" ht="30" customHeight="1" hidden="1"/>
    <row r="522" ht="18" customHeight="1" hidden="1"/>
    <row r="523" spans="1:15" ht="27" customHeight="1" thickTop="1">
      <c r="A523" s="482">
        <f>Bildungsgang!A524</f>
        <v>31</v>
      </c>
      <c r="B523" s="485" t="str">
        <f>Bildungsgang!B524</f>
        <v>Name</v>
      </c>
      <c r="C523" s="486"/>
      <c r="D523" s="487" t="s">
        <v>63</v>
      </c>
      <c r="E523" s="490"/>
      <c r="F523" s="490"/>
      <c r="G523" s="490"/>
      <c r="H523" s="491"/>
      <c r="I523" s="492" t="s">
        <v>65</v>
      </c>
      <c r="J523" s="495"/>
      <c r="K523" s="495"/>
      <c r="L523" s="496"/>
      <c r="M523" s="472" t="s">
        <v>64</v>
      </c>
      <c r="N523" s="153"/>
      <c r="O523" s="475" t="s">
        <v>25</v>
      </c>
    </row>
    <row r="524" spans="1:15" ht="33.75" customHeight="1">
      <c r="A524" s="483"/>
      <c r="B524" s="338" t="str">
        <f>Bildungsgang!B525</f>
        <v>Geburtsdatum</v>
      </c>
      <c r="C524" s="453"/>
      <c r="D524" s="488"/>
      <c r="E524" s="478" t="s">
        <v>74</v>
      </c>
      <c r="F524" s="478" t="s">
        <v>76</v>
      </c>
      <c r="G524" s="478" t="s">
        <v>79</v>
      </c>
      <c r="H524" s="480" t="s">
        <v>75</v>
      </c>
      <c r="I524" s="493"/>
      <c r="J524" s="478" t="s">
        <v>76</v>
      </c>
      <c r="K524" s="478" t="s">
        <v>77</v>
      </c>
      <c r="L524" s="480" t="s">
        <v>78</v>
      </c>
      <c r="M524" s="473"/>
      <c r="N524" s="450" t="s">
        <v>14</v>
      </c>
      <c r="O524" s="476"/>
    </row>
    <row r="525" spans="1:15" ht="49.5" customHeight="1">
      <c r="A525" s="483"/>
      <c r="B525" s="338" t="str">
        <f>Bildungsgang!B526</f>
        <v>Geburtsort</v>
      </c>
      <c r="C525" s="453"/>
      <c r="D525" s="488"/>
      <c r="E525" s="479"/>
      <c r="F525" s="479"/>
      <c r="G525" s="479"/>
      <c r="H525" s="481"/>
      <c r="I525" s="493"/>
      <c r="J525" s="479"/>
      <c r="K525" s="479"/>
      <c r="L525" s="481"/>
      <c r="M525" s="473"/>
      <c r="N525" s="451"/>
      <c r="O525" s="476"/>
    </row>
    <row r="526" spans="1:17" ht="24" customHeight="1" thickBot="1">
      <c r="A526" s="483"/>
      <c r="B526" s="340" t="str">
        <f>'Prüfung BbS-VO 2013'!B528</f>
        <v>letzter Schulabschluss</v>
      </c>
      <c r="C526" s="454"/>
      <c r="D526" s="488"/>
      <c r="E526" s="154">
        <v>1</v>
      </c>
      <c r="F526" s="154">
        <v>2</v>
      </c>
      <c r="G526" s="154">
        <v>3</v>
      </c>
      <c r="H526" s="155">
        <v>5</v>
      </c>
      <c r="I526" s="493"/>
      <c r="J526" s="154">
        <v>2</v>
      </c>
      <c r="K526" s="154">
        <v>6</v>
      </c>
      <c r="L526" s="154">
        <v>7</v>
      </c>
      <c r="M526" s="473"/>
      <c r="N526" s="452"/>
      <c r="O526" s="477"/>
      <c r="Q526" s="156"/>
    </row>
    <row r="527" spans="1:19" ht="26.25" customHeight="1" thickBot="1" thickTop="1">
      <c r="A527" s="483"/>
      <c r="B527" s="342" t="s">
        <v>92</v>
      </c>
      <c r="C527" s="455"/>
      <c r="D527" s="488"/>
      <c r="E527" s="157">
        <f>Bildungsgang!J539</f>
        <v>0</v>
      </c>
      <c r="F527" s="157">
        <f>Bildungsgang!K539</f>
        <v>0</v>
      </c>
      <c r="G527" s="157">
        <f>Bildungsgang!L539</f>
        <v>0</v>
      </c>
      <c r="H527" s="158">
        <f>Bildungsgang!N539</f>
        <v>0</v>
      </c>
      <c r="I527" s="493"/>
      <c r="J527" s="157">
        <f>Bildungsgang!K539</f>
        <v>0</v>
      </c>
      <c r="K527" s="157">
        <f>Bildungsgang!O539</f>
        <v>0</v>
      </c>
      <c r="L527" s="157">
        <f>Bildungsgang!P539</f>
        <v>0</v>
      </c>
      <c r="M527" s="473"/>
      <c r="N527" s="159">
        <f>Bildungsgang!R539</f>
        <v>0</v>
      </c>
      <c r="O527" s="171" t="str">
        <f>IF(OR(E532&gt;4,J532&gt;4,N532&gt;4),"Nicht bestanden","Bestanden")</f>
        <v>Bestanden</v>
      </c>
      <c r="P527" s="160"/>
      <c r="Q527" s="160"/>
      <c r="R527" s="160"/>
      <c r="S527" s="160"/>
    </row>
    <row r="528" spans="1:15" s="161" customFormat="1" ht="16.5" customHeight="1" thickTop="1">
      <c r="A528" s="483"/>
      <c r="B528" s="456" t="s">
        <v>66</v>
      </c>
      <c r="C528" s="457"/>
      <c r="D528" s="488"/>
      <c r="E528" s="460"/>
      <c r="F528" s="462"/>
      <c r="G528" s="463"/>
      <c r="H528" s="466"/>
      <c r="I528" s="493"/>
      <c r="J528" s="468"/>
      <c r="K528" s="470"/>
      <c r="L528" s="497"/>
      <c r="M528" s="473"/>
      <c r="N528" s="423"/>
      <c r="O528" s="425"/>
    </row>
    <row r="529" spans="1:15" s="161" customFormat="1" ht="18" customHeight="1" thickBot="1">
      <c r="A529" s="483"/>
      <c r="B529" s="458"/>
      <c r="C529" s="459"/>
      <c r="D529" s="488"/>
      <c r="E529" s="461"/>
      <c r="F529" s="464"/>
      <c r="G529" s="465"/>
      <c r="H529" s="467"/>
      <c r="I529" s="493"/>
      <c r="J529" s="469"/>
      <c r="K529" s="471"/>
      <c r="L529" s="498"/>
      <c r="M529" s="473"/>
      <c r="N529" s="424"/>
      <c r="O529" s="425"/>
    </row>
    <row r="530" spans="1:15" s="161" customFormat="1" ht="27" customHeight="1" thickTop="1">
      <c r="A530" s="483"/>
      <c r="B530" s="427" t="s">
        <v>98</v>
      </c>
      <c r="C530" s="428"/>
      <c r="D530" s="488"/>
      <c r="E530" s="169">
        <f>ROUND(E531,0)</f>
        <v>0</v>
      </c>
      <c r="F530" s="431">
        <f>ROUND(F531,0)</f>
        <v>0</v>
      </c>
      <c r="G530" s="432"/>
      <c r="H530" s="169">
        <f>ROUND(H531,0)</f>
        <v>0</v>
      </c>
      <c r="I530" s="493"/>
      <c r="J530" s="169">
        <f>ROUND(J531,0)</f>
        <v>0</v>
      </c>
      <c r="K530" s="169">
        <f>ROUND(K531,0)</f>
        <v>0</v>
      </c>
      <c r="L530" s="169">
        <f>ROUND(L531,0)</f>
        <v>0</v>
      </c>
      <c r="M530" s="473"/>
      <c r="N530" s="433"/>
      <c r="O530" s="425"/>
    </row>
    <row r="531" spans="1:15" ht="18" customHeight="1" thickBot="1">
      <c r="A531" s="483"/>
      <c r="B531" s="429"/>
      <c r="C531" s="430"/>
      <c r="D531" s="488"/>
      <c r="E531" s="170">
        <f>ROUNDDOWN((E527*$E$7+E528*$E$8)/($E$7+$E$8),1)</f>
        <v>0</v>
      </c>
      <c r="F531" s="435">
        <f>ROUNDDOWN((((F527*$I$7)/($I$7+$I$9)+(G527*$I$9)/($I$7+$I$9))*$E$7+F528*$E$8)/($E$7+$E$8),1)</f>
        <v>0</v>
      </c>
      <c r="G531" s="436"/>
      <c r="H531" s="170">
        <f>ROUNDDOWN((H527*$E$7+H528*$E$8)/($E$7+$E$8),1)</f>
        <v>0</v>
      </c>
      <c r="I531" s="493"/>
      <c r="J531" s="170">
        <f>ROUNDDOWN((J527*$E$7+J528*$E$9)/($E$7+$E$9),1)</f>
        <v>0</v>
      </c>
      <c r="K531" s="170">
        <f>ROUNDDOWN((K527*$E$7+K528*$E$9)/($E$7+$E$9),1)</f>
        <v>0</v>
      </c>
      <c r="L531" s="170">
        <f>ROUNDDOWN((L527*$E$7+L528*$E$9)/($E$7+$E$9),1)</f>
        <v>0</v>
      </c>
      <c r="M531" s="473"/>
      <c r="N531" s="434"/>
      <c r="O531" s="425"/>
    </row>
    <row r="532" spans="1:15" ht="26.25" customHeight="1" thickBot="1" thickTop="1">
      <c r="A532" s="483"/>
      <c r="B532" s="437" t="s">
        <v>94</v>
      </c>
      <c r="C532" s="438"/>
      <c r="D532" s="488"/>
      <c r="E532" s="441">
        <f>ROUND(E533,0)</f>
        <v>0</v>
      </c>
      <c r="F532" s="442"/>
      <c r="G532" s="442"/>
      <c r="H532" s="443"/>
      <c r="I532" s="493"/>
      <c r="J532" s="444">
        <f>ROUND(J533,0)</f>
        <v>0</v>
      </c>
      <c r="K532" s="445"/>
      <c r="L532" s="446"/>
      <c r="M532" s="473"/>
      <c r="N532" s="167">
        <f>ROUND(N533,0)</f>
        <v>0</v>
      </c>
      <c r="O532" s="425"/>
    </row>
    <row r="533" spans="1:15" ht="21.75" customHeight="1" thickBot="1" thickTop="1">
      <c r="A533" s="484"/>
      <c r="B533" s="439"/>
      <c r="C533" s="440"/>
      <c r="D533" s="489"/>
      <c r="E533" s="447">
        <f>ROUNDDOWN((E531+F531+H531)/COUNT(E531:H531),1)</f>
        <v>0</v>
      </c>
      <c r="F533" s="448"/>
      <c r="G533" s="448"/>
      <c r="H533" s="449"/>
      <c r="I533" s="494"/>
      <c r="J533" s="447">
        <f>ROUNDDOWN((J531+K531+L531)/COUNT(J531:L531),1)</f>
        <v>0</v>
      </c>
      <c r="K533" s="448"/>
      <c r="L533" s="449"/>
      <c r="M533" s="474"/>
      <c r="N533" s="168">
        <f>ROUNDDOWN((N527*$E$7+N528*$E$10)/($E$7+$E$10),1)</f>
        <v>0</v>
      </c>
      <c r="O533" s="426"/>
    </row>
    <row r="534" ht="21" customHeight="1" thickBot="1" thickTop="1"/>
    <row r="535" s="161" customFormat="1" ht="21" customHeight="1" hidden="1"/>
    <row r="536" s="161" customFormat="1" ht="21.75" customHeight="1" hidden="1"/>
    <row r="537" ht="20.25" customHeight="1" hidden="1"/>
    <row r="538" ht="30" customHeight="1" hidden="1"/>
    <row r="539" ht="18" customHeight="1" hidden="1"/>
    <row r="540" spans="1:15" ht="27" customHeight="1" thickTop="1">
      <c r="A540" s="482">
        <f>Bildungsgang!A541</f>
        <v>32</v>
      </c>
      <c r="B540" s="485" t="str">
        <f>Bildungsgang!B541</f>
        <v>Name</v>
      </c>
      <c r="C540" s="486"/>
      <c r="D540" s="487" t="s">
        <v>63</v>
      </c>
      <c r="E540" s="490"/>
      <c r="F540" s="490"/>
      <c r="G540" s="490"/>
      <c r="H540" s="491"/>
      <c r="I540" s="492" t="s">
        <v>65</v>
      </c>
      <c r="J540" s="495"/>
      <c r="K540" s="495"/>
      <c r="L540" s="496"/>
      <c r="M540" s="472" t="s">
        <v>64</v>
      </c>
      <c r="N540" s="153"/>
      <c r="O540" s="475" t="s">
        <v>25</v>
      </c>
    </row>
    <row r="541" spans="1:15" ht="33.75" customHeight="1">
      <c r="A541" s="483"/>
      <c r="B541" s="338" t="str">
        <f>Bildungsgang!B542</f>
        <v>Geburtsdatum</v>
      </c>
      <c r="C541" s="453"/>
      <c r="D541" s="488"/>
      <c r="E541" s="478" t="s">
        <v>74</v>
      </c>
      <c r="F541" s="478" t="s">
        <v>76</v>
      </c>
      <c r="G541" s="478" t="s">
        <v>79</v>
      </c>
      <c r="H541" s="480" t="s">
        <v>75</v>
      </c>
      <c r="I541" s="493"/>
      <c r="J541" s="478" t="s">
        <v>76</v>
      </c>
      <c r="K541" s="478" t="s">
        <v>77</v>
      </c>
      <c r="L541" s="480" t="s">
        <v>78</v>
      </c>
      <c r="M541" s="473"/>
      <c r="N541" s="450" t="s">
        <v>14</v>
      </c>
      <c r="O541" s="476"/>
    </row>
    <row r="542" spans="1:15" ht="49.5" customHeight="1">
      <c r="A542" s="483"/>
      <c r="B542" s="338" t="str">
        <f>Bildungsgang!B543</f>
        <v>Geburtsort</v>
      </c>
      <c r="C542" s="453"/>
      <c r="D542" s="488"/>
      <c r="E542" s="479"/>
      <c r="F542" s="479"/>
      <c r="G542" s="479"/>
      <c r="H542" s="481"/>
      <c r="I542" s="493"/>
      <c r="J542" s="479"/>
      <c r="K542" s="479"/>
      <c r="L542" s="481"/>
      <c r="M542" s="473"/>
      <c r="N542" s="451"/>
      <c r="O542" s="476"/>
    </row>
    <row r="543" spans="1:17" ht="24" customHeight="1" thickBot="1">
      <c r="A543" s="483"/>
      <c r="B543" s="340" t="str">
        <f>'Prüfung BbS-VO 2013'!B545</f>
        <v>letzter Schulabschluss</v>
      </c>
      <c r="C543" s="454"/>
      <c r="D543" s="488"/>
      <c r="E543" s="154">
        <v>1</v>
      </c>
      <c r="F543" s="154">
        <v>2</v>
      </c>
      <c r="G543" s="154">
        <v>3</v>
      </c>
      <c r="H543" s="155">
        <v>5</v>
      </c>
      <c r="I543" s="493"/>
      <c r="J543" s="154">
        <v>2</v>
      </c>
      <c r="K543" s="154">
        <v>6</v>
      </c>
      <c r="L543" s="154">
        <v>7</v>
      </c>
      <c r="M543" s="473"/>
      <c r="N543" s="452"/>
      <c r="O543" s="477"/>
      <c r="Q543" s="156"/>
    </row>
    <row r="544" spans="1:19" ht="26.25" customHeight="1" thickBot="1" thickTop="1">
      <c r="A544" s="483"/>
      <c r="B544" s="342" t="s">
        <v>92</v>
      </c>
      <c r="C544" s="455"/>
      <c r="D544" s="488"/>
      <c r="E544" s="157">
        <f>Bildungsgang!J556</f>
        <v>0</v>
      </c>
      <c r="F544" s="157">
        <f>Bildungsgang!K556</f>
        <v>0</v>
      </c>
      <c r="G544" s="157">
        <f>Bildungsgang!L556</f>
        <v>0</v>
      </c>
      <c r="H544" s="158">
        <f>Bildungsgang!N556</f>
        <v>0</v>
      </c>
      <c r="I544" s="493"/>
      <c r="J544" s="157">
        <f>Bildungsgang!K556</f>
        <v>0</v>
      </c>
      <c r="K544" s="157">
        <f>Bildungsgang!O556</f>
        <v>0</v>
      </c>
      <c r="L544" s="157">
        <f>Bildungsgang!P556</f>
        <v>0</v>
      </c>
      <c r="M544" s="473"/>
      <c r="N544" s="159">
        <f>Bildungsgang!R556</f>
        <v>0</v>
      </c>
      <c r="O544" s="171" t="str">
        <f>IF(OR(E549&gt;4,J549&gt;4,N549&gt;4),"Nicht bestanden","Bestanden")</f>
        <v>Bestanden</v>
      </c>
      <c r="P544" s="160"/>
      <c r="Q544" s="160"/>
      <c r="R544" s="160"/>
      <c r="S544" s="160"/>
    </row>
    <row r="545" spans="1:15" s="161" customFormat="1" ht="16.5" customHeight="1" thickTop="1">
      <c r="A545" s="483"/>
      <c r="B545" s="456" t="s">
        <v>66</v>
      </c>
      <c r="C545" s="457"/>
      <c r="D545" s="488"/>
      <c r="E545" s="460"/>
      <c r="F545" s="462"/>
      <c r="G545" s="463"/>
      <c r="H545" s="466"/>
      <c r="I545" s="493"/>
      <c r="J545" s="468"/>
      <c r="K545" s="470"/>
      <c r="L545" s="497"/>
      <c r="M545" s="473"/>
      <c r="N545" s="423"/>
      <c r="O545" s="425"/>
    </row>
    <row r="546" spans="1:15" s="161" customFormat="1" ht="18" customHeight="1" thickBot="1">
      <c r="A546" s="483"/>
      <c r="B546" s="458"/>
      <c r="C546" s="459"/>
      <c r="D546" s="488"/>
      <c r="E546" s="461"/>
      <c r="F546" s="464"/>
      <c r="G546" s="465"/>
      <c r="H546" s="467"/>
      <c r="I546" s="493"/>
      <c r="J546" s="469"/>
      <c r="K546" s="471"/>
      <c r="L546" s="498"/>
      <c r="M546" s="473"/>
      <c r="N546" s="424"/>
      <c r="O546" s="425"/>
    </row>
    <row r="547" spans="1:15" s="161" customFormat="1" ht="27" customHeight="1" thickTop="1">
      <c r="A547" s="483"/>
      <c r="B547" s="427" t="s">
        <v>98</v>
      </c>
      <c r="C547" s="428"/>
      <c r="D547" s="488"/>
      <c r="E547" s="169">
        <f>ROUND(E548,0)</f>
        <v>0</v>
      </c>
      <c r="F547" s="431">
        <f>ROUND(F548,0)</f>
        <v>0</v>
      </c>
      <c r="G547" s="432"/>
      <c r="H547" s="169">
        <f>ROUND(H548,0)</f>
        <v>0</v>
      </c>
      <c r="I547" s="493"/>
      <c r="J547" s="169">
        <f>ROUND(J548,0)</f>
        <v>0</v>
      </c>
      <c r="K547" s="169">
        <f>ROUND(K548,0)</f>
        <v>0</v>
      </c>
      <c r="L547" s="169">
        <f>ROUND(L548,0)</f>
        <v>0</v>
      </c>
      <c r="M547" s="473"/>
      <c r="N547" s="433"/>
      <c r="O547" s="425"/>
    </row>
    <row r="548" spans="1:15" ht="18" customHeight="1" thickBot="1">
      <c r="A548" s="483"/>
      <c r="B548" s="429"/>
      <c r="C548" s="430"/>
      <c r="D548" s="488"/>
      <c r="E548" s="170">
        <f>ROUNDDOWN((E544*$E$7+E545*$E$8)/($E$7+$E$8),1)</f>
        <v>0</v>
      </c>
      <c r="F548" s="435">
        <f>ROUNDDOWN((((F544*$I$7)/($I$7+$I$9)+(G544*$I$9)/($I$7+$I$9))*$E$7+F545*$E$8)/($E$7+$E$8),1)</f>
        <v>0</v>
      </c>
      <c r="G548" s="436"/>
      <c r="H548" s="170">
        <f>ROUNDDOWN((H544*$E$7+H545*$E$8)/($E$7+$E$8),1)</f>
        <v>0</v>
      </c>
      <c r="I548" s="493"/>
      <c r="J548" s="170">
        <f>ROUNDDOWN((J544*$E$7+J545*$E$9)/($E$7+$E$9),1)</f>
        <v>0</v>
      </c>
      <c r="K548" s="170">
        <f>ROUNDDOWN((K544*$E$7+K545*$E$9)/($E$7+$E$9),1)</f>
        <v>0</v>
      </c>
      <c r="L548" s="170">
        <f>ROUNDDOWN((L544*$E$7+L545*$E$9)/($E$7+$E$9),1)</f>
        <v>0</v>
      </c>
      <c r="M548" s="473"/>
      <c r="N548" s="434"/>
      <c r="O548" s="425"/>
    </row>
    <row r="549" spans="1:15" ht="26.25" customHeight="1" thickBot="1" thickTop="1">
      <c r="A549" s="483"/>
      <c r="B549" s="437" t="s">
        <v>94</v>
      </c>
      <c r="C549" s="438"/>
      <c r="D549" s="488"/>
      <c r="E549" s="441">
        <f>ROUND(E550,0)</f>
        <v>0</v>
      </c>
      <c r="F549" s="442"/>
      <c r="G549" s="442"/>
      <c r="H549" s="443"/>
      <c r="I549" s="493"/>
      <c r="J549" s="444">
        <f>ROUND(J550,0)</f>
        <v>0</v>
      </c>
      <c r="K549" s="445"/>
      <c r="L549" s="446"/>
      <c r="M549" s="473"/>
      <c r="N549" s="167">
        <f>ROUND(N550,0)</f>
        <v>0</v>
      </c>
      <c r="O549" s="425"/>
    </row>
    <row r="550" spans="1:15" ht="21.75" customHeight="1" thickBot="1" thickTop="1">
      <c r="A550" s="484"/>
      <c r="B550" s="439"/>
      <c r="C550" s="440"/>
      <c r="D550" s="489"/>
      <c r="E550" s="447">
        <f>ROUNDDOWN((E548+F548+H548)/COUNT(E548:H548),1)</f>
        <v>0</v>
      </c>
      <c r="F550" s="448"/>
      <c r="G550" s="448"/>
      <c r="H550" s="449"/>
      <c r="I550" s="494"/>
      <c r="J550" s="447">
        <f>ROUNDDOWN((J548+K548+L548)/COUNT(J548:L548),1)</f>
        <v>0</v>
      </c>
      <c r="K550" s="448"/>
      <c r="L550" s="449"/>
      <c r="M550" s="474"/>
      <c r="N550" s="168">
        <f>ROUNDDOWN((N544*$E$7+N545*$E$10)/($E$7+$E$10),1)</f>
        <v>0</v>
      </c>
      <c r="O550" s="426"/>
    </row>
    <row r="551" ht="21" customHeight="1" thickBot="1" thickTop="1"/>
    <row r="552" s="161" customFormat="1" ht="21" customHeight="1" hidden="1"/>
    <row r="553" s="161" customFormat="1" ht="21.75" customHeight="1" hidden="1"/>
    <row r="554" ht="20.25" customHeight="1" hidden="1"/>
    <row r="555" ht="30" customHeight="1" hidden="1"/>
    <row r="556" ht="18" customHeight="1" hidden="1"/>
    <row r="557" spans="1:15" ht="27" customHeight="1" thickTop="1">
      <c r="A557" s="482">
        <f>Bildungsgang!A558</f>
        <v>33</v>
      </c>
      <c r="B557" s="485" t="str">
        <f>Bildungsgang!B558</f>
        <v>Name</v>
      </c>
      <c r="C557" s="486"/>
      <c r="D557" s="487" t="s">
        <v>63</v>
      </c>
      <c r="E557" s="490"/>
      <c r="F557" s="490"/>
      <c r="G557" s="490"/>
      <c r="H557" s="491"/>
      <c r="I557" s="492" t="s">
        <v>65</v>
      </c>
      <c r="J557" s="495"/>
      <c r="K557" s="495"/>
      <c r="L557" s="496"/>
      <c r="M557" s="472" t="s">
        <v>64</v>
      </c>
      <c r="N557" s="153"/>
      <c r="O557" s="475" t="s">
        <v>25</v>
      </c>
    </row>
    <row r="558" spans="1:15" ht="33.75" customHeight="1">
      <c r="A558" s="483"/>
      <c r="B558" s="338" t="str">
        <f>Bildungsgang!B559</f>
        <v>Geburtsdatum</v>
      </c>
      <c r="C558" s="453"/>
      <c r="D558" s="488"/>
      <c r="E558" s="478" t="s">
        <v>74</v>
      </c>
      <c r="F558" s="478" t="s">
        <v>76</v>
      </c>
      <c r="G558" s="478" t="s">
        <v>79</v>
      </c>
      <c r="H558" s="480" t="s">
        <v>75</v>
      </c>
      <c r="I558" s="493"/>
      <c r="J558" s="478" t="s">
        <v>76</v>
      </c>
      <c r="K558" s="478" t="s">
        <v>77</v>
      </c>
      <c r="L558" s="480" t="s">
        <v>78</v>
      </c>
      <c r="M558" s="473"/>
      <c r="N558" s="450" t="s">
        <v>14</v>
      </c>
      <c r="O558" s="476"/>
    </row>
    <row r="559" spans="1:15" ht="49.5" customHeight="1">
      <c r="A559" s="483"/>
      <c r="B559" s="338" t="str">
        <f>Bildungsgang!B560</f>
        <v>Geburtsort</v>
      </c>
      <c r="C559" s="453"/>
      <c r="D559" s="488"/>
      <c r="E559" s="479"/>
      <c r="F559" s="479"/>
      <c r="G559" s="479"/>
      <c r="H559" s="481"/>
      <c r="I559" s="493"/>
      <c r="J559" s="479"/>
      <c r="K559" s="479"/>
      <c r="L559" s="481"/>
      <c r="M559" s="473"/>
      <c r="N559" s="451"/>
      <c r="O559" s="476"/>
    </row>
    <row r="560" spans="1:17" ht="24" customHeight="1" thickBot="1">
      <c r="A560" s="483"/>
      <c r="B560" s="340" t="str">
        <f>'Prüfung BbS-VO 2013'!B562</f>
        <v>letzter Schulabschluss</v>
      </c>
      <c r="C560" s="454"/>
      <c r="D560" s="488"/>
      <c r="E560" s="154">
        <v>1</v>
      </c>
      <c r="F560" s="154">
        <v>2</v>
      </c>
      <c r="G560" s="154">
        <v>3</v>
      </c>
      <c r="H560" s="155">
        <v>5</v>
      </c>
      <c r="I560" s="493"/>
      <c r="J560" s="154">
        <v>2</v>
      </c>
      <c r="K560" s="154">
        <v>6</v>
      </c>
      <c r="L560" s="154">
        <v>7</v>
      </c>
      <c r="M560" s="473"/>
      <c r="N560" s="452"/>
      <c r="O560" s="477"/>
      <c r="Q560" s="156"/>
    </row>
    <row r="561" spans="1:19" ht="26.25" customHeight="1" thickBot="1" thickTop="1">
      <c r="A561" s="483"/>
      <c r="B561" s="342" t="s">
        <v>92</v>
      </c>
      <c r="C561" s="455"/>
      <c r="D561" s="488"/>
      <c r="E561" s="157">
        <f>Bildungsgang!J573</f>
        <v>0</v>
      </c>
      <c r="F561" s="157">
        <f>Bildungsgang!K573</f>
        <v>0</v>
      </c>
      <c r="G561" s="157">
        <f>Bildungsgang!L573</f>
        <v>0</v>
      </c>
      <c r="H561" s="158">
        <f>Bildungsgang!N573</f>
        <v>0</v>
      </c>
      <c r="I561" s="493"/>
      <c r="J561" s="157">
        <f>Bildungsgang!K573</f>
        <v>0</v>
      </c>
      <c r="K561" s="157">
        <f>Bildungsgang!O573</f>
        <v>0</v>
      </c>
      <c r="L561" s="157">
        <f>Bildungsgang!P573</f>
        <v>0</v>
      </c>
      <c r="M561" s="473"/>
      <c r="N561" s="159">
        <f>Bildungsgang!R573</f>
        <v>0</v>
      </c>
      <c r="O561" s="171" t="str">
        <f>IF(OR(E566&gt;4,J566&gt;4,N566&gt;4),"Nicht bestanden","Bestanden")</f>
        <v>Bestanden</v>
      </c>
      <c r="P561" s="160"/>
      <c r="Q561" s="160"/>
      <c r="R561" s="160"/>
      <c r="S561" s="160"/>
    </row>
    <row r="562" spans="1:15" s="161" customFormat="1" ht="16.5" customHeight="1" thickTop="1">
      <c r="A562" s="483"/>
      <c r="B562" s="456" t="s">
        <v>66</v>
      </c>
      <c r="C562" s="457"/>
      <c r="D562" s="488"/>
      <c r="E562" s="460"/>
      <c r="F562" s="462"/>
      <c r="G562" s="463"/>
      <c r="H562" s="466"/>
      <c r="I562" s="493"/>
      <c r="J562" s="468"/>
      <c r="K562" s="470"/>
      <c r="L562" s="497"/>
      <c r="M562" s="473"/>
      <c r="N562" s="423"/>
      <c r="O562" s="425"/>
    </row>
    <row r="563" spans="1:15" s="161" customFormat="1" ht="18" customHeight="1" thickBot="1">
      <c r="A563" s="483"/>
      <c r="B563" s="458"/>
      <c r="C563" s="459"/>
      <c r="D563" s="488"/>
      <c r="E563" s="461"/>
      <c r="F563" s="464"/>
      <c r="G563" s="465"/>
      <c r="H563" s="467"/>
      <c r="I563" s="493"/>
      <c r="J563" s="469"/>
      <c r="K563" s="471"/>
      <c r="L563" s="498"/>
      <c r="M563" s="473"/>
      <c r="N563" s="424"/>
      <c r="O563" s="425"/>
    </row>
    <row r="564" spans="1:15" s="161" customFormat="1" ht="27" customHeight="1" thickTop="1">
      <c r="A564" s="483"/>
      <c r="B564" s="427" t="s">
        <v>98</v>
      </c>
      <c r="C564" s="428"/>
      <c r="D564" s="488"/>
      <c r="E564" s="169">
        <f>ROUND(E565,0)</f>
        <v>0</v>
      </c>
      <c r="F564" s="431">
        <f>ROUND(F565,0)</f>
        <v>0</v>
      </c>
      <c r="G564" s="432"/>
      <c r="H564" s="169">
        <f>ROUND(H565,0)</f>
        <v>0</v>
      </c>
      <c r="I564" s="493"/>
      <c r="J564" s="169">
        <f>ROUND(J565,0)</f>
        <v>0</v>
      </c>
      <c r="K564" s="169">
        <f>ROUND(K565,0)</f>
        <v>0</v>
      </c>
      <c r="L564" s="169">
        <f>ROUND(L565,0)</f>
        <v>0</v>
      </c>
      <c r="M564" s="473"/>
      <c r="N564" s="433"/>
      <c r="O564" s="425"/>
    </row>
    <row r="565" spans="1:15" ht="18" customHeight="1" thickBot="1">
      <c r="A565" s="483"/>
      <c r="B565" s="429"/>
      <c r="C565" s="430"/>
      <c r="D565" s="488"/>
      <c r="E565" s="170">
        <f>ROUNDDOWN((E561*$E$7+E562*$E$8)/($E$7+$E$8),1)</f>
        <v>0</v>
      </c>
      <c r="F565" s="435">
        <f>ROUNDDOWN((((F561*$I$7)/($I$7+$I$9)+(G561*$I$9)/($I$7+$I$9))*$E$7+F562*$E$8)/($E$7+$E$8),1)</f>
        <v>0</v>
      </c>
      <c r="G565" s="436"/>
      <c r="H565" s="170">
        <f>ROUNDDOWN((H561*$E$7+H562*$E$8)/($E$7+$E$8),1)</f>
        <v>0</v>
      </c>
      <c r="I565" s="493"/>
      <c r="J565" s="170">
        <f>ROUNDDOWN((J561*$E$7+J562*$E$9)/($E$7+$E$9),1)</f>
        <v>0</v>
      </c>
      <c r="K565" s="170">
        <f>ROUNDDOWN((K561*$E$7+K562*$E$9)/($E$7+$E$9),1)</f>
        <v>0</v>
      </c>
      <c r="L565" s="170">
        <f>ROUNDDOWN((L561*$E$7+L562*$E$9)/($E$7+$E$9),1)</f>
        <v>0</v>
      </c>
      <c r="M565" s="473"/>
      <c r="N565" s="434"/>
      <c r="O565" s="425"/>
    </row>
    <row r="566" spans="1:15" ht="26.25" customHeight="1" thickBot="1" thickTop="1">
      <c r="A566" s="483"/>
      <c r="B566" s="437" t="s">
        <v>94</v>
      </c>
      <c r="C566" s="438"/>
      <c r="D566" s="488"/>
      <c r="E566" s="441">
        <f>ROUND(E567,0)</f>
        <v>0</v>
      </c>
      <c r="F566" s="442"/>
      <c r="G566" s="442"/>
      <c r="H566" s="443"/>
      <c r="I566" s="493"/>
      <c r="J566" s="444">
        <f>ROUND(J567,0)</f>
        <v>0</v>
      </c>
      <c r="K566" s="445"/>
      <c r="L566" s="446"/>
      <c r="M566" s="473"/>
      <c r="N566" s="167">
        <f>ROUND(N567,0)</f>
        <v>0</v>
      </c>
      <c r="O566" s="425"/>
    </row>
    <row r="567" spans="1:15" ht="21.75" customHeight="1" thickBot="1" thickTop="1">
      <c r="A567" s="484"/>
      <c r="B567" s="439"/>
      <c r="C567" s="440"/>
      <c r="D567" s="489"/>
      <c r="E567" s="447">
        <f>ROUNDDOWN((E565+F565+H565)/COUNT(E565:H565),1)</f>
        <v>0</v>
      </c>
      <c r="F567" s="448"/>
      <c r="G567" s="448"/>
      <c r="H567" s="449"/>
      <c r="I567" s="494"/>
      <c r="J567" s="447">
        <f>ROUNDDOWN((J565+K565+L565)/COUNT(J565:L565),1)</f>
        <v>0</v>
      </c>
      <c r="K567" s="448"/>
      <c r="L567" s="449"/>
      <c r="M567" s="474"/>
      <c r="N567" s="168">
        <f>ROUNDDOWN((N561*$E$7+N562*$E$10)/($E$7+$E$10),1)</f>
        <v>0</v>
      </c>
      <c r="O567" s="426"/>
    </row>
    <row r="568" ht="21" customHeight="1" thickBot="1" thickTop="1"/>
    <row r="569" s="161" customFormat="1" ht="21" customHeight="1" hidden="1"/>
    <row r="570" s="161" customFormat="1" ht="21.75" customHeight="1" hidden="1"/>
    <row r="571" ht="20.25" customHeight="1" hidden="1"/>
    <row r="572" ht="30" customHeight="1" hidden="1"/>
    <row r="573" ht="18" customHeight="1" hidden="1"/>
    <row r="574" spans="1:15" ht="27" customHeight="1" thickTop="1">
      <c r="A574" s="482">
        <f>Bildungsgang!A575</f>
        <v>34</v>
      </c>
      <c r="B574" s="485" t="str">
        <f>Bildungsgang!B575</f>
        <v>Name</v>
      </c>
      <c r="C574" s="486"/>
      <c r="D574" s="487" t="s">
        <v>63</v>
      </c>
      <c r="E574" s="490"/>
      <c r="F574" s="490"/>
      <c r="G574" s="490"/>
      <c r="H574" s="491"/>
      <c r="I574" s="492" t="s">
        <v>65</v>
      </c>
      <c r="J574" s="495"/>
      <c r="K574" s="495"/>
      <c r="L574" s="496"/>
      <c r="M574" s="472" t="s">
        <v>64</v>
      </c>
      <c r="N574" s="153"/>
      <c r="O574" s="475" t="s">
        <v>25</v>
      </c>
    </row>
    <row r="575" spans="1:15" ht="33.75" customHeight="1">
      <c r="A575" s="483"/>
      <c r="B575" s="338" t="str">
        <f>Bildungsgang!B576</f>
        <v>Geburtsdatum</v>
      </c>
      <c r="C575" s="453"/>
      <c r="D575" s="488"/>
      <c r="E575" s="478" t="s">
        <v>74</v>
      </c>
      <c r="F575" s="478" t="s">
        <v>76</v>
      </c>
      <c r="G575" s="478" t="s">
        <v>79</v>
      </c>
      <c r="H575" s="480" t="s">
        <v>75</v>
      </c>
      <c r="I575" s="493"/>
      <c r="J575" s="478" t="s">
        <v>76</v>
      </c>
      <c r="K575" s="478" t="s">
        <v>77</v>
      </c>
      <c r="L575" s="480" t="s">
        <v>78</v>
      </c>
      <c r="M575" s="473"/>
      <c r="N575" s="450" t="s">
        <v>14</v>
      </c>
      <c r="O575" s="476"/>
    </row>
    <row r="576" spans="1:15" ht="49.5" customHeight="1">
      <c r="A576" s="483"/>
      <c r="B576" s="338" t="str">
        <f>Bildungsgang!B577</f>
        <v>Geburtsort</v>
      </c>
      <c r="C576" s="453"/>
      <c r="D576" s="488"/>
      <c r="E576" s="479"/>
      <c r="F576" s="479"/>
      <c r="G576" s="479"/>
      <c r="H576" s="481"/>
      <c r="I576" s="493"/>
      <c r="J576" s="479"/>
      <c r="K576" s="479"/>
      <c r="L576" s="481"/>
      <c r="M576" s="473"/>
      <c r="N576" s="451"/>
      <c r="O576" s="476"/>
    </row>
    <row r="577" spans="1:17" ht="24" customHeight="1" thickBot="1">
      <c r="A577" s="483"/>
      <c r="B577" s="340" t="str">
        <f>'Prüfung BbS-VO 2013'!B579</f>
        <v>letzter Schulabschluss</v>
      </c>
      <c r="C577" s="454"/>
      <c r="D577" s="488"/>
      <c r="E577" s="154">
        <v>1</v>
      </c>
      <c r="F577" s="154">
        <v>2</v>
      </c>
      <c r="G577" s="154">
        <v>3</v>
      </c>
      <c r="H577" s="155">
        <v>5</v>
      </c>
      <c r="I577" s="493"/>
      <c r="J577" s="154">
        <v>2</v>
      </c>
      <c r="K577" s="154">
        <v>6</v>
      </c>
      <c r="L577" s="154">
        <v>7</v>
      </c>
      <c r="M577" s="473"/>
      <c r="N577" s="452"/>
      <c r="O577" s="477"/>
      <c r="Q577" s="156"/>
    </row>
    <row r="578" spans="1:19" ht="26.25" customHeight="1" thickBot="1" thickTop="1">
      <c r="A578" s="483"/>
      <c r="B578" s="342" t="s">
        <v>92</v>
      </c>
      <c r="C578" s="455"/>
      <c r="D578" s="488"/>
      <c r="E578" s="157">
        <f>Bildungsgang!J590</f>
        <v>0</v>
      </c>
      <c r="F578" s="157">
        <f>Bildungsgang!K590</f>
        <v>0</v>
      </c>
      <c r="G578" s="157">
        <f>Bildungsgang!L590</f>
        <v>0</v>
      </c>
      <c r="H578" s="158">
        <f>Bildungsgang!N590</f>
        <v>0</v>
      </c>
      <c r="I578" s="493"/>
      <c r="J578" s="157">
        <f>Bildungsgang!K590</f>
        <v>0</v>
      </c>
      <c r="K578" s="157">
        <f>Bildungsgang!O590</f>
        <v>0</v>
      </c>
      <c r="L578" s="157">
        <f>Bildungsgang!P590</f>
        <v>0</v>
      </c>
      <c r="M578" s="473"/>
      <c r="N578" s="159">
        <f>Bildungsgang!R590</f>
        <v>0</v>
      </c>
      <c r="O578" s="171" t="str">
        <f>IF(OR(E583&gt;4,J583&gt;4,N583&gt;4),"Nicht bestanden","Bestanden")</f>
        <v>Bestanden</v>
      </c>
      <c r="P578" s="160"/>
      <c r="Q578" s="160"/>
      <c r="R578" s="160"/>
      <c r="S578" s="160"/>
    </row>
    <row r="579" spans="1:15" s="161" customFormat="1" ht="16.5" customHeight="1" thickTop="1">
      <c r="A579" s="483"/>
      <c r="B579" s="456" t="s">
        <v>66</v>
      </c>
      <c r="C579" s="457"/>
      <c r="D579" s="488"/>
      <c r="E579" s="460"/>
      <c r="F579" s="462"/>
      <c r="G579" s="463"/>
      <c r="H579" s="466"/>
      <c r="I579" s="493"/>
      <c r="J579" s="468"/>
      <c r="K579" s="470"/>
      <c r="L579" s="497"/>
      <c r="M579" s="473"/>
      <c r="N579" s="423"/>
      <c r="O579" s="425"/>
    </row>
    <row r="580" spans="1:15" s="161" customFormat="1" ht="18" customHeight="1" thickBot="1">
      <c r="A580" s="483"/>
      <c r="B580" s="458"/>
      <c r="C580" s="459"/>
      <c r="D580" s="488"/>
      <c r="E580" s="461"/>
      <c r="F580" s="464"/>
      <c r="G580" s="465"/>
      <c r="H580" s="467"/>
      <c r="I580" s="493"/>
      <c r="J580" s="469"/>
      <c r="K580" s="471"/>
      <c r="L580" s="498"/>
      <c r="M580" s="473"/>
      <c r="N580" s="424"/>
      <c r="O580" s="425"/>
    </row>
    <row r="581" spans="1:15" s="161" customFormat="1" ht="27" customHeight="1" thickTop="1">
      <c r="A581" s="483"/>
      <c r="B581" s="427" t="s">
        <v>98</v>
      </c>
      <c r="C581" s="428"/>
      <c r="D581" s="488"/>
      <c r="E581" s="169">
        <f>ROUND(E582,0)</f>
        <v>0</v>
      </c>
      <c r="F581" s="431">
        <f>ROUND(F582,0)</f>
        <v>0</v>
      </c>
      <c r="G581" s="432"/>
      <c r="H581" s="169">
        <f>ROUND(H582,0)</f>
        <v>0</v>
      </c>
      <c r="I581" s="493"/>
      <c r="J581" s="169">
        <f>ROUND(J582,0)</f>
        <v>0</v>
      </c>
      <c r="K581" s="169">
        <f>ROUND(K582,0)</f>
        <v>0</v>
      </c>
      <c r="L581" s="169">
        <f>ROUND(L582,0)</f>
        <v>0</v>
      </c>
      <c r="M581" s="473"/>
      <c r="N581" s="433"/>
      <c r="O581" s="425"/>
    </row>
    <row r="582" spans="1:15" ht="18" customHeight="1" thickBot="1">
      <c r="A582" s="483"/>
      <c r="B582" s="429"/>
      <c r="C582" s="430"/>
      <c r="D582" s="488"/>
      <c r="E582" s="170">
        <f>ROUNDDOWN((E578*$E$7+E579*$E$8)/($E$7+$E$8),1)</f>
        <v>0</v>
      </c>
      <c r="F582" s="435">
        <f>ROUNDDOWN((((F578*$I$7)/($I$7+$I$9)+(G578*$I$9)/($I$7+$I$9))*$E$7+F579*$E$8)/($E$7+$E$8),1)</f>
        <v>0</v>
      </c>
      <c r="G582" s="436"/>
      <c r="H582" s="170">
        <f>ROUNDDOWN((H578*$E$7+H579*$E$8)/($E$7+$E$8),1)</f>
        <v>0</v>
      </c>
      <c r="I582" s="493"/>
      <c r="J582" s="170">
        <f>ROUNDDOWN((J578*$E$7+J579*$E$9)/($E$7+$E$9),1)</f>
        <v>0</v>
      </c>
      <c r="K582" s="170">
        <f>ROUNDDOWN((K578*$E$7+K579*$E$9)/($E$7+$E$9),1)</f>
        <v>0</v>
      </c>
      <c r="L582" s="170">
        <f>ROUNDDOWN((L578*$E$7+L579*$E$9)/($E$7+$E$9),1)</f>
        <v>0</v>
      </c>
      <c r="M582" s="473"/>
      <c r="N582" s="434"/>
      <c r="O582" s="425"/>
    </row>
    <row r="583" spans="1:15" ht="26.25" customHeight="1" thickBot="1" thickTop="1">
      <c r="A583" s="483"/>
      <c r="B583" s="437" t="s">
        <v>94</v>
      </c>
      <c r="C583" s="438"/>
      <c r="D583" s="488"/>
      <c r="E583" s="441">
        <f>ROUND(E584,0)</f>
        <v>0</v>
      </c>
      <c r="F583" s="442"/>
      <c r="G583" s="442"/>
      <c r="H583" s="443"/>
      <c r="I583" s="493"/>
      <c r="J583" s="444">
        <f>ROUND(J584,0)</f>
        <v>0</v>
      </c>
      <c r="K583" s="445"/>
      <c r="L583" s="446"/>
      <c r="M583" s="473"/>
      <c r="N583" s="167">
        <f>ROUND(N584,0)</f>
        <v>0</v>
      </c>
      <c r="O583" s="425"/>
    </row>
    <row r="584" spans="1:15" ht="21.75" customHeight="1" thickBot="1" thickTop="1">
      <c r="A584" s="484"/>
      <c r="B584" s="439"/>
      <c r="C584" s="440"/>
      <c r="D584" s="489"/>
      <c r="E584" s="447">
        <f>ROUNDDOWN((E582+F582+H582)/COUNT(E582:H582),1)</f>
        <v>0</v>
      </c>
      <c r="F584" s="448"/>
      <c r="G584" s="448"/>
      <c r="H584" s="449"/>
      <c r="I584" s="494"/>
      <c r="J584" s="447">
        <f>ROUNDDOWN((J582+K582+L582)/COUNT(J582:L582),1)</f>
        <v>0</v>
      </c>
      <c r="K584" s="448"/>
      <c r="L584" s="449"/>
      <c r="M584" s="474"/>
      <c r="N584" s="168">
        <f>ROUNDDOWN((N578*$E$7+N579*$E$10)/($E$7+$E$10),1)</f>
        <v>0</v>
      </c>
      <c r="O584" s="426"/>
    </row>
    <row r="585" ht="21" customHeight="1" hidden="1" thickTop="1"/>
    <row r="586" s="161" customFormat="1" ht="21" customHeight="1" hidden="1"/>
    <row r="587" s="161" customFormat="1" ht="21.75" customHeight="1" hidden="1"/>
    <row r="588" ht="20.25" customHeight="1" hidden="1"/>
    <row r="589" ht="30" customHeight="1" hidden="1"/>
    <row r="590" ht="18" customHeight="1" thickBot="1" thickTop="1"/>
    <row r="591" spans="1:15" ht="27" customHeight="1" thickTop="1">
      <c r="A591" s="482">
        <f>Bildungsgang!A592</f>
        <v>35</v>
      </c>
      <c r="B591" s="485" t="str">
        <f>Bildungsgang!B592</f>
        <v>Name</v>
      </c>
      <c r="C591" s="486"/>
      <c r="D591" s="487" t="s">
        <v>63</v>
      </c>
      <c r="E591" s="490"/>
      <c r="F591" s="490"/>
      <c r="G591" s="490"/>
      <c r="H591" s="491"/>
      <c r="I591" s="492" t="s">
        <v>65</v>
      </c>
      <c r="J591" s="495"/>
      <c r="K591" s="495"/>
      <c r="L591" s="496"/>
      <c r="M591" s="472" t="s">
        <v>64</v>
      </c>
      <c r="N591" s="153"/>
      <c r="O591" s="475" t="s">
        <v>25</v>
      </c>
    </row>
    <row r="592" spans="1:15" ht="33.75" customHeight="1">
      <c r="A592" s="483"/>
      <c r="B592" s="338" t="str">
        <f>Bildungsgang!B593</f>
        <v>Geburtsdatum</v>
      </c>
      <c r="C592" s="453"/>
      <c r="D592" s="488"/>
      <c r="E592" s="478" t="s">
        <v>74</v>
      </c>
      <c r="F592" s="478" t="s">
        <v>76</v>
      </c>
      <c r="G592" s="478" t="s">
        <v>79</v>
      </c>
      <c r="H592" s="480" t="s">
        <v>75</v>
      </c>
      <c r="I592" s="493"/>
      <c r="J592" s="478" t="s">
        <v>76</v>
      </c>
      <c r="K592" s="478" t="s">
        <v>77</v>
      </c>
      <c r="L592" s="480" t="s">
        <v>78</v>
      </c>
      <c r="M592" s="473"/>
      <c r="N592" s="450" t="s">
        <v>14</v>
      </c>
      <c r="O592" s="476"/>
    </row>
    <row r="593" spans="1:15" ht="49.5" customHeight="1">
      <c r="A593" s="483"/>
      <c r="B593" s="338" t="str">
        <f>Bildungsgang!B594</f>
        <v>Geburtsort</v>
      </c>
      <c r="C593" s="453"/>
      <c r="D593" s="488"/>
      <c r="E593" s="479"/>
      <c r="F593" s="479"/>
      <c r="G593" s="479"/>
      <c r="H593" s="481"/>
      <c r="I593" s="493"/>
      <c r="J593" s="479"/>
      <c r="K593" s="479"/>
      <c r="L593" s="481"/>
      <c r="M593" s="473"/>
      <c r="N593" s="451"/>
      <c r="O593" s="476"/>
    </row>
    <row r="594" spans="1:17" ht="24" customHeight="1" thickBot="1">
      <c r="A594" s="483"/>
      <c r="B594" s="340" t="str">
        <f>'Prüfung BbS-VO 2013'!B596</f>
        <v>letzter Schulabschluss</v>
      </c>
      <c r="C594" s="454"/>
      <c r="D594" s="488"/>
      <c r="E594" s="154">
        <v>1</v>
      </c>
      <c r="F594" s="154">
        <v>2</v>
      </c>
      <c r="G594" s="154">
        <v>3</v>
      </c>
      <c r="H594" s="155">
        <v>5</v>
      </c>
      <c r="I594" s="493"/>
      <c r="J594" s="154">
        <v>2</v>
      </c>
      <c r="K594" s="154">
        <v>6</v>
      </c>
      <c r="L594" s="154">
        <v>7</v>
      </c>
      <c r="M594" s="473"/>
      <c r="N594" s="452"/>
      <c r="O594" s="477"/>
      <c r="Q594" s="156"/>
    </row>
    <row r="595" spans="1:19" ht="26.25" customHeight="1" thickBot="1" thickTop="1">
      <c r="A595" s="483"/>
      <c r="B595" s="342" t="s">
        <v>92</v>
      </c>
      <c r="C595" s="455"/>
      <c r="D595" s="488"/>
      <c r="E595" s="157">
        <f>Bildungsgang!J607</f>
        <v>0</v>
      </c>
      <c r="F595" s="157">
        <f>Bildungsgang!K607</f>
        <v>0</v>
      </c>
      <c r="G595" s="157">
        <f>Bildungsgang!L607</f>
        <v>0</v>
      </c>
      <c r="H595" s="158">
        <f>Bildungsgang!N607</f>
        <v>0</v>
      </c>
      <c r="I595" s="493"/>
      <c r="J595" s="157">
        <f>Bildungsgang!K607</f>
        <v>0</v>
      </c>
      <c r="K595" s="157">
        <f>Bildungsgang!O607</f>
        <v>0</v>
      </c>
      <c r="L595" s="157">
        <f>Bildungsgang!P607</f>
        <v>0</v>
      </c>
      <c r="M595" s="473"/>
      <c r="N595" s="159">
        <f>Bildungsgang!R607</f>
        <v>0</v>
      </c>
      <c r="O595" s="171" t="str">
        <f>IF(OR(E600&gt;4,J600&gt;4,N600&gt;4),"Nicht bestanden","Bestanden")</f>
        <v>Bestanden</v>
      </c>
      <c r="P595" s="160"/>
      <c r="Q595" s="160"/>
      <c r="R595" s="160"/>
      <c r="S595" s="160"/>
    </row>
    <row r="596" spans="1:15" s="161" customFormat="1" ht="16.5" customHeight="1" thickTop="1">
      <c r="A596" s="483"/>
      <c r="B596" s="456" t="s">
        <v>66</v>
      </c>
      <c r="C596" s="457"/>
      <c r="D596" s="488"/>
      <c r="E596" s="460"/>
      <c r="F596" s="462"/>
      <c r="G596" s="463"/>
      <c r="H596" s="466"/>
      <c r="I596" s="493"/>
      <c r="J596" s="468"/>
      <c r="K596" s="470"/>
      <c r="L596" s="497"/>
      <c r="M596" s="473"/>
      <c r="N596" s="423"/>
      <c r="O596" s="425"/>
    </row>
    <row r="597" spans="1:15" s="161" customFormat="1" ht="18" customHeight="1" thickBot="1">
      <c r="A597" s="483"/>
      <c r="B597" s="458"/>
      <c r="C597" s="459"/>
      <c r="D597" s="488"/>
      <c r="E597" s="461"/>
      <c r="F597" s="464"/>
      <c r="G597" s="465"/>
      <c r="H597" s="467"/>
      <c r="I597" s="493"/>
      <c r="J597" s="469"/>
      <c r="K597" s="471"/>
      <c r="L597" s="498"/>
      <c r="M597" s="473"/>
      <c r="N597" s="424"/>
      <c r="O597" s="425"/>
    </row>
    <row r="598" spans="1:15" s="161" customFormat="1" ht="27" customHeight="1" thickTop="1">
      <c r="A598" s="483"/>
      <c r="B598" s="427" t="s">
        <v>98</v>
      </c>
      <c r="C598" s="428"/>
      <c r="D598" s="488"/>
      <c r="E598" s="169">
        <f>ROUND(E599,0)</f>
        <v>0</v>
      </c>
      <c r="F598" s="431">
        <f>ROUND(F599,0)</f>
        <v>0</v>
      </c>
      <c r="G598" s="432"/>
      <c r="H598" s="169">
        <f>ROUND(H599,0)</f>
        <v>0</v>
      </c>
      <c r="I598" s="493"/>
      <c r="J598" s="169">
        <f>ROUND(J599,0)</f>
        <v>0</v>
      </c>
      <c r="K598" s="169">
        <f>ROUND(K599,0)</f>
        <v>0</v>
      </c>
      <c r="L598" s="169">
        <f>ROUND(L599,0)</f>
        <v>0</v>
      </c>
      <c r="M598" s="473"/>
      <c r="N598" s="433"/>
      <c r="O598" s="425"/>
    </row>
    <row r="599" spans="1:15" ht="18" customHeight="1" thickBot="1">
      <c r="A599" s="483"/>
      <c r="B599" s="429"/>
      <c r="C599" s="430"/>
      <c r="D599" s="488"/>
      <c r="E599" s="170">
        <f>ROUNDDOWN((E595*$E$7+E596*$E$8)/($E$7+$E$8),1)</f>
        <v>0</v>
      </c>
      <c r="F599" s="435">
        <f>ROUNDDOWN((((F595*$I$7)/($I$7+$I$9)+(G595*$I$9)/($I$7+$I$9))*$E$7+F596*$E$8)/($E$7+$E$8),1)</f>
        <v>0</v>
      </c>
      <c r="G599" s="436"/>
      <c r="H599" s="170">
        <f>ROUNDDOWN((H595*$E$7+H596*$E$8)/($E$7+$E$8),1)</f>
        <v>0</v>
      </c>
      <c r="I599" s="493"/>
      <c r="J599" s="170">
        <f>ROUNDDOWN((J595*$E$7+J596*$E$9)/($E$7+$E$9),1)</f>
        <v>0</v>
      </c>
      <c r="K599" s="170">
        <f>ROUNDDOWN((K595*$E$7+K596*$E$9)/($E$7+$E$9),1)</f>
        <v>0</v>
      </c>
      <c r="L599" s="170">
        <f>ROUNDDOWN((L595*$E$7+L596*$E$9)/($E$7+$E$9),1)</f>
        <v>0</v>
      </c>
      <c r="M599" s="473"/>
      <c r="N599" s="434"/>
      <c r="O599" s="425"/>
    </row>
    <row r="600" spans="1:15" ht="26.25" customHeight="1" thickBot="1" thickTop="1">
      <c r="A600" s="483"/>
      <c r="B600" s="437" t="s">
        <v>94</v>
      </c>
      <c r="C600" s="438"/>
      <c r="D600" s="488"/>
      <c r="E600" s="441">
        <f>ROUND(E601,0)</f>
        <v>0</v>
      </c>
      <c r="F600" s="442"/>
      <c r="G600" s="442"/>
      <c r="H600" s="443"/>
      <c r="I600" s="493"/>
      <c r="J600" s="444">
        <f>ROUND(J601,0)</f>
        <v>0</v>
      </c>
      <c r="K600" s="445"/>
      <c r="L600" s="446"/>
      <c r="M600" s="473"/>
      <c r="N600" s="167">
        <f>ROUND(N601,0)</f>
        <v>0</v>
      </c>
      <c r="O600" s="425"/>
    </row>
    <row r="601" spans="1:15" ht="21.75" customHeight="1" thickBot="1" thickTop="1">
      <c r="A601" s="484"/>
      <c r="B601" s="439"/>
      <c r="C601" s="440"/>
      <c r="D601" s="489"/>
      <c r="E601" s="447">
        <f>ROUNDDOWN((E599+F599+H599)/COUNT(E599:H599),1)</f>
        <v>0</v>
      </c>
      <c r="F601" s="448"/>
      <c r="G601" s="448"/>
      <c r="H601" s="449"/>
      <c r="I601" s="494"/>
      <c r="J601" s="447">
        <f>ROUNDDOWN((J599+K599+L599)/COUNT(J599:L599),1)</f>
        <v>0</v>
      </c>
      <c r="K601" s="448"/>
      <c r="L601" s="449"/>
      <c r="M601" s="474"/>
      <c r="N601" s="168">
        <f>ROUNDDOWN((N595*$E$7+N596*$E$10)/($E$7+$E$10),1)</f>
        <v>0</v>
      </c>
      <c r="O601" s="426"/>
    </row>
    <row r="602" s="161" customFormat="1" ht="21" customHeight="1" thickTop="1"/>
    <row r="603" s="161" customFormat="1" ht="21.75" customHeight="1"/>
    <row r="604" ht="20.25" customHeight="1"/>
    <row r="605" ht="30" customHeight="1"/>
    <row r="606" ht="18" customHeight="1"/>
    <row r="612" ht="27" customHeight="1"/>
    <row r="613" ht="33.75" customHeight="1"/>
    <row r="614" ht="32.25" customHeight="1"/>
    <row r="615" ht="24" customHeight="1"/>
    <row r="616" spans="1:2" ht="15.75" customHeight="1">
      <c r="A616" s="160"/>
      <c r="B616" s="160"/>
    </row>
    <row r="617" spans="1:2" ht="15" customHeight="1">
      <c r="A617" s="160"/>
      <c r="B617" s="160"/>
    </row>
    <row r="618" spans="1:2" ht="14.25" customHeight="1">
      <c r="A618" s="160"/>
      <c r="B618" s="160"/>
    </row>
    <row r="619" spans="1:2" ht="21.75" customHeight="1">
      <c r="A619" s="160"/>
      <c r="B619" s="160"/>
    </row>
    <row r="620" s="161" customFormat="1" ht="21" customHeight="1"/>
    <row r="621" s="161" customFormat="1" ht="21.75" customHeight="1"/>
    <row r="622" ht="20.25" customHeight="1"/>
    <row r="623" ht="30" customHeight="1"/>
    <row r="624" ht="18" customHeight="1"/>
    <row r="630" ht="27" customHeight="1"/>
    <row r="631" ht="33.75" customHeight="1"/>
    <row r="632" ht="32.25" customHeight="1"/>
    <row r="633" ht="24" customHeight="1"/>
    <row r="634" spans="1:2" ht="15.75" customHeight="1">
      <c r="A634" s="160"/>
      <c r="B634" s="160"/>
    </row>
    <row r="635" spans="1:2" ht="15" customHeight="1">
      <c r="A635" s="160"/>
      <c r="B635" s="160"/>
    </row>
    <row r="636" spans="1:2" ht="14.25" customHeight="1">
      <c r="A636" s="160"/>
      <c r="B636" s="160"/>
    </row>
    <row r="637" spans="1:2" ht="21.75" customHeight="1">
      <c r="A637" s="160"/>
      <c r="B637" s="160"/>
    </row>
    <row r="638" s="161" customFormat="1" ht="21" customHeight="1"/>
    <row r="639" s="161" customFormat="1" ht="21.75" customHeight="1"/>
    <row r="640" ht="20.25" customHeight="1"/>
    <row r="641" ht="30" customHeight="1"/>
    <row r="642" ht="18" customHeight="1"/>
    <row r="648" ht="27" customHeight="1"/>
    <row r="649" ht="33.75" customHeight="1"/>
    <row r="650" ht="32.25" customHeight="1"/>
    <row r="651" ht="24" customHeight="1"/>
    <row r="652" spans="1:2" ht="15.75" customHeight="1">
      <c r="A652" s="160"/>
      <c r="B652" s="160"/>
    </row>
    <row r="653" spans="1:2" ht="15" customHeight="1">
      <c r="A653" s="160"/>
      <c r="B653" s="160"/>
    </row>
    <row r="654" spans="1:2" ht="14.25" customHeight="1">
      <c r="A654" s="160"/>
      <c r="B654" s="160"/>
    </row>
    <row r="655" spans="1:2" ht="21.75" customHeight="1">
      <c r="A655" s="160"/>
      <c r="B655" s="160"/>
    </row>
    <row r="656" s="161" customFormat="1" ht="21" customHeight="1"/>
    <row r="657" s="161" customFormat="1" ht="21.75" customHeight="1"/>
    <row r="658" ht="20.25" customHeight="1"/>
    <row r="659" ht="30" customHeight="1"/>
    <row r="660" ht="18" customHeight="1"/>
  </sheetData>
  <sheetProtection/>
  <mergeCells count="1353">
    <mergeCell ref="E3:K4"/>
    <mergeCell ref="L3:L4"/>
    <mergeCell ref="I7:I8"/>
    <mergeCell ref="I9:I10"/>
    <mergeCell ref="A2:D4"/>
    <mergeCell ref="G7:G10"/>
    <mergeCell ref="E2:K2"/>
    <mergeCell ref="B20:C21"/>
    <mergeCell ref="C10:D10"/>
    <mergeCell ref="E8:F8"/>
    <mergeCell ref="E9:F9"/>
    <mergeCell ref="E10:F10"/>
    <mergeCell ref="C8:D8"/>
    <mergeCell ref="C9:D9"/>
    <mergeCell ref="B14:C14"/>
    <mergeCell ref="E14:E15"/>
    <mergeCell ref="F14:F15"/>
    <mergeCell ref="O18:O23"/>
    <mergeCell ref="O3:O4"/>
    <mergeCell ref="L18:L19"/>
    <mergeCell ref="E23:H23"/>
    <mergeCell ref="J18:J19"/>
    <mergeCell ref="O13:O16"/>
    <mergeCell ref="E22:H22"/>
    <mergeCell ref="O8:O10"/>
    <mergeCell ref="J14:J15"/>
    <mergeCell ref="K14:K15"/>
    <mergeCell ref="M2:N2"/>
    <mergeCell ref="M3:N4"/>
    <mergeCell ref="B15:C15"/>
    <mergeCell ref="J13:L13"/>
    <mergeCell ref="A7:B10"/>
    <mergeCell ref="C7:D7"/>
    <mergeCell ref="E7:F7"/>
    <mergeCell ref="J7:N10"/>
    <mergeCell ref="H7:H8"/>
    <mergeCell ref="H9:H10"/>
    <mergeCell ref="A13:A23"/>
    <mergeCell ref="B13:C13"/>
    <mergeCell ref="E13:H13"/>
    <mergeCell ref="G14:G15"/>
    <mergeCell ref="H14:H15"/>
    <mergeCell ref="B18:C19"/>
    <mergeCell ref="E18:E19"/>
    <mergeCell ref="B22:C23"/>
    <mergeCell ref="B16:C16"/>
    <mergeCell ref="B17:C17"/>
    <mergeCell ref="N20:N21"/>
    <mergeCell ref="K18:K19"/>
    <mergeCell ref="M13:M23"/>
    <mergeCell ref="N14:N16"/>
    <mergeCell ref="J22:L22"/>
    <mergeCell ref="J23:L23"/>
    <mergeCell ref="L103:L104"/>
    <mergeCell ref="N103:N104"/>
    <mergeCell ref="N18:N19"/>
    <mergeCell ref="D13:D23"/>
    <mergeCell ref="I13:I23"/>
    <mergeCell ref="F18:G19"/>
    <mergeCell ref="F21:G21"/>
    <mergeCell ref="F20:G20"/>
    <mergeCell ref="L14:L15"/>
    <mergeCell ref="H18:H19"/>
    <mergeCell ref="H103:H104"/>
    <mergeCell ref="B31:C31"/>
    <mergeCell ref="O103:O108"/>
    <mergeCell ref="B105:C106"/>
    <mergeCell ref="F105:G105"/>
    <mergeCell ref="N105:N106"/>
    <mergeCell ref="F106:G106"/>
    <mergeCell ref="B107:C108"/>
    <mergeCell ref="E107:H107"/>
    <mergeCell ref="K103:K104"/>
    <mergeCell ref="A30:A40"/>
    <mergeCell ref="D30:D40"/>
    <mergeCell ref="B30:C30"/>
    <mergeCell ref="B102:C102"/>
    <mergeCell ref="B103:C104"/>
    <mergeCell ref="E103:E104"/>
    <mergeCell ref="B32:C32"/>
    <mergeCell ref="B33:C33"/>
    <mergeCell ref="E30:H30"/>
    <mergeCell ref="B34:C34"/>
    <mergeCell ref="N99:N101"/>
    <mergeCell ref="B100:C100"/>
    <mergeCell ref="B101:C101"/>
    <mergeCell ref="E39:H39"/>
    <mergeCell ref="M98:M108"/>
    <mergeCell ref="J103:J104"/>
    <mergeCell ref="E91:H91"/>
    <mergeCell ref="J91:L91"/>
    <mergeCell ref="L86:L87"/>
    <mergeCell ref="N86:N87"/>
    <mergeCell ref="K31:K32"/>
    <mergeCell ref="L31:L32"/>
    <mergeCell ref="O98:O101"/>
    <mergeCell ref="F99:F100"/>
    <mergeCell ref="G99:G100"/>
    <mergeCell ref="H99:H100"/>
    <mergeCell ref="J99:J100"/>
    <mergeCell ref="K99:K100"/>
    <mergeCell ref="L99:L100"/>
    <mergeCell ref="I30:I40"/>
    <mergeCell ref="J30:L30"/>
    <mergeCell ref="M30:M40"/>
    <mergeCell ref="O30:O33"/>
    <mergeCell ref="E31:E32"/>
    <mergeCell ref="F31:F32"/>
    <mergeCell ref="G31:G32"/>
    <mergeCell ref="H31:H32"/>
    <mergeCell ref="J31:J32"/>
    <mergeCell ref="N31:N33"/>
    <mergeCell ref="L35:L36"/>
    <mergeCell ref="B35:C36"/>
    <mergeCell ref="E35:E36"/>
    <mergeCell ref="F35:G36"/>
    <mergeCell ref="H35:H36"/>
    <mergeCell ref="J35:J36"/>
    <mergeCell ref="K35:K36"/>
    <mergeCell ref="N35:N36"/>
    <mergeCell ref="O35:O40"/>
    <mergeCell ref="B37:C38"/>
    <mergeCell ref="N37:N38"/>
    <mergeCell ref="F38:G38"/>
    <mergeCell ref="B39:C40"/>
    <mergeCell ref="E40:H40"/>
    <mergeCell ref="J40:L40"/>
    <mergeCell ref="F37:G37"/>
    <mergeCell ref="J39:L39"/>
    <mergeCell ref="B98:C98"/>
    <mergeCell ref="D98:D108"/>
    <mergeCell ref="E98:H98"/>
    <mergeCell ref="I98:I108"/>
    <mergeCell ref="J98:L98"/>
    <mergeCell ref="B99:C99"/>
    <mergeCell ref="E99:E100"/>
    <mergeCell ref="J107:L107"/>
    <mergeCell ref="E108:H108"/>
    <mergeCell ref="F103:G104"/>
    <mergeCell ref="O86:O91"/>
    <mergeCell ref="B88:C89"/>
    <mergeCell ref="F88:G88"/>
    <mergeCell ref="N88:N89"/>
    <mergeCell ref="F89:G89"/>
    <mergeCell ref="B90:C91"/>
    <mergeCell ref="E90:H90"/>
    <mergeCell ref="J90:L90"/>
    <mergeCell ref="M81:M91"/>
    <mergeCell ref="O81:O84"/>
    <mergeCell ref="N82:N84"/>
    <mergeCell ref="B83:C83"/>
    <mergeCell ref="B84:C84"/>
    <mergeCell ref="B85:C85"/>
    <mergeCell ref="B86:C87"/>
    <mergeCell ref="E86:E87"/>
    <mergeCell ref="F86:G87"/>
    <mergeCell ref="H86:H87"/>
    <mergeCell ref="J86:J87"/>
    <mergeCell ref="K86:K87"/>
    <mergeCell ref="E73:H73"/>
    <mergeCell ref="J73:L73"/>
    <mergeCell ref="E74:H74"/>
    <mergeCell ref="J74:L74"/>
    <mergeCell ref="B82:C82"/>
    <mergeCell ref="E82:E83"/>
    <mergeCell ref="F82:F83"/>
    <mergeCell ref="G82:G83"/>
    <mergeCell ref="H82:H83"/>
    <mergeCell ref="J82:J83"/>
    <mergeCell ref="A81:A91"/>
    <mergeCell ref="B81:C81"/>
    <mergeCell ref="D81:D91"/>
    <mergeCell ref="E81:H81"/>
    <mergeCell ref="I81:I91"/>
    <mergeCell ref="J81:L81"/>
    <mergeCell ref="K82:K83"/>
    <mergeCell ref="L82:L83"/>
    <mergeCell ref="J69:J70"/>
    <mergeCell ref="K69:K70"/>
    <mergeCell ref="L69:L70"/>
    <mergeCell ref="N69:N70"/>
    <mergeCell ref="O69:O74"/>
    <mergeCell ref="B71:C72"/>
    <mergeCell ref="F71:G71"/>
    <mergeCell ref="N71:N72"/>
    <mergeCell ref="F72:G72"/>
    <mergeCell ref="B73:C74"/>
    <mergeCell ref="B66:C66"/>
    <mergeCell ref="B67:C67"/>
    <mergeCell ref="B68:C68"/>
    <mergeCell ref="B69:C70"/>
    <mergeCell ref="E69:E70"/>
    <mergeCell ref="H69:H70"/>
    <mergeCell ref="M64:M74"/>
    <mergeCell ref="O64:O67"/>
    <mergeCell ref="F65:F66"/>
    <mergeCell ref="G65:G66"/>
    <mergeCell ref="H65:H66"/>
    <mergeCell ref="J65:J66"/>
    <mergeCell ref="K65:K66"/>
    <mergeCell ref="L65:L66"/>
    <mergeCell ref="N65:N67"/>
    <mergeCell ref="F69:G70"/>
    <mergeCell ref="E57:H57"/>
    <mergeCell ref="J57:L57"/>
    <mergeCell ref="A64:A74"/>
    <mergeCell ref="B64:C64"/>
    <mergeCell ref="D64:D74"/>
    <mergeCell ref="E64:H64"/>
    <mergeCell ref="I64:I74"/>
    <mergeCell ref="J64:L64"/>
    <mergeCell ref="B65:C65"/>
    <mergeCell ref="E65:E66"/>
    <mergeCell ref="L52:L53"/>
    <mergeCell ref="N52:N53"/>
    <mergeCell ref="O52:O57"/>
    <mergeCell ref="B54:C55"/>
    <mergeCell ref="F54:G54"/>
    <mergeCell ref="N54:N55"/>
    <mergeCell ref="F55:G55"/>
    <mergeCell ref="B56:C57"/>
    <mergeCell ref="E56:H56"/>
    <mergeCell ref="J56:L56"/>
    <mergeCell ref="B49:C49"/>
    <mergeCell ref="B50:C50"/>
    <mergeCell ref="B51:C51"/>
    <mergeCell ref="B52:C53"/>
    <mergeCell ref="E52:E53"/>
    <mergeCell ref="F52:G53"/>
    <mergeCell ref="M47:M57"/>
    <mergeCell ref="O47:O50"/>
    <mergeCell ref="H48:H49"/>
    <mergeCell ref="J48:J49"/>
    <mergeCell ref="K48:K49"/>
    <mergeCell ref="L48:L49"/>
    <mergeCell ref="N48:N50"/>
    <mergeCell ref="H52:H53"/>
    <mergeCell ref="J52:J53"/>
    <mergeCell ref="K52:K53"/>
    <mergeCell ref="A47:A57"/>
    <mergeCell ref="B47:C47"/>
    <mergeCell ref="D47:D57"/>
    <mergeCell ref="E47:H47"/>
    <mergeCell ref="I47:I57"/>
    <mergeCell ref="J47:L47"/>
    <mergeCell ref="B48:C48"/>
    <mergeCell ref="E48:E49"/>
    <mergeCell ref="F48:F49"/>
    <mergeCell ref="G48:G49"/>
    <mergeCell ref="J108:L108"/>
    <mergeCell ref="A115:A125"/>
    <mergeCell ref="B115:C115"/>
    <mergeCell ref="D115:D125"/>
    <mergeCell ref="E115:H115"/>
    <mergeCell ref="I115:I125"/>
    <mergeCell ref="J115:L115"/>
    <mergeCell ref="L120:L121"/>
    <mergeCell ref="J125:L125"/>
    <mergeCell ref="A98:A108"/>
    <mergeCell ref="M115:M125"/>
    <mergeCell ref="O115:O118"/>
    <mergeCell ref="B116:C116"/>
    <mergeCell ref="E116:E117"/>
    <mergeCell ref="F116:F117"/>
    <mergeCell ref="G116:G117"/>
    <mergeCell ref="H116:H117"/>
    <mergeCell ref="J116:J117"/>
    <mergeCell ref="K116:K117"/>
    <mergeCell ref="L116:L117"/>
    <mergeCell ref="N116:N118"/>
    <mergeCell ref="B117:C117"/>
    <mergeCell ref="B118:C118"/>
    <mergeCell ref="B119:C119"/>
    <mergeCell ref="B120:C121"/>
    <mergeCell ref="E120:E121"/>
    <mergeCell ref="F120:G121"/>
    <mergeCell ref="H120:H121"/>
    <mergeCell ref="J120:J121"/>
    <mergeCell ref="K120:K121"/>
    <mergeCell ref="N120:N121"/>
    <mergeCell ref="O120:O125"/>
    <mergeCell ref="B122:C123"/>
    <mergeCell ref="F122:G122"/>
    <mergeCell ref="N122:N123"/>
    <mergeCell ref="F123:G123"/>
    <mergeCell ref="B124:C125"/>
    <mergeCell ref="E124:H124"/>
    <mergeCell ref="J124:L124"/>
    <mergeCell ref="E125:H125"/>
    <mergeCell ref="A132:A142"/>
    <mergeCell ref="B132:C132"/>
    <mergeCell ref="D132:D142"/>
    <mergeCell ref="E132:H132"/>
    <mergeCell ref="I132:I142"/>
    <mergeCell ref="J132:L132"/>
    <mergeCell ref="L137:L138"/>
    <mergeCell ref="J142:L142"/>
    <mergeCell ref="M132:M142"/>
    <mergeCell ref="O132:O135"/>
    <mergeCell ref="B133:C133"/>
    <mergeCell ref="E133:E134"/>
    <mergeCell ref="F133:F134"/>
    <mergeCell ref="G133:G134"/>
    <mergeCell ref="H133:H134"/>
    <mergeCell ref="J133:J134"/>
    <mergeCell ref="K133:K134"/>
    <mergeCell ref="L133:L134"/>
    <mergeCell ref="N133:N135"/>
    <mergeCell ref="B134:C134"/>
    <mergeCell ref="B135:C135"/>
    <mergeCell ref="B136:C136"/>
    <mergeCell ref="B137:C138"/>
    <mergeCell ref="E137:E138"/>
    <mergeCell ref="F137:G138"/>
    <mergeCell ref="H137:H138"/>
    <mergeCell ref="J137:J138"/>
    <mergeCell ref="K137:K138"/>
    <mergeCell ref="N137:N138"/>
    <mergeCell ref="O137:O142"/>
    <mergeCell ref="B139:C140"/>
    <mergeCell ref="F139:G139"/>
    <mergeCell ref="N139:N140"/>
    <mergeCell ref="F140:G140"/>
    <mergeCell ref="B141:C142"/>
    <mergeCell ref="E141:H141"/>
    <mergeCell ref="J141:L141"/>
    <mergeCell ref="E142:H142"/>
    <mergeCell ref="A149:A159"/>
    <mergeCell ref="B149:C149"/>
    <mergeCell ref="D149:D159"/>
    <mergeCell ref="E149:H149"/>
    <mergeCell ref="I149:I159"/>
    <mergeCell ref="J149:L149"/>
    <mergeCell ref="L154:L155"/>
    <mergeCell ref="J159:L159"/>
    <mergeCell ref="M149:M159"/>
    <mergeCell ref="O149:O152"/>
    <mergeCell ref="B150:C150"/>
    <mergeCell ref="E150:E151"/>
    <mergeCell ref="F150:F151"/>
    <mergeCell ref="G150:G151"/>
    <mergeCell ref="H150:H151"/>
    <mergeCell ref="J150:J151"/>
    <mergeCell ref="K150:K151"/>
    <mergeCell ref="L150:L151"/>
    <mergeCell ref="N150:N152"/>
    <mergeCell ref="B151:C151"/>
    <mergeCell ref="B152:C152"/>
    <mergeCell ref="B153:C153"/>
    <mergeCell ref="B154:C155"/>
    <mergeCell ref="E154:E155"/>
    <mergeCell ref="F154:G155"/>
    <mergeCell ref="H154:H155"/>
    <mergeCell ref="J154:J155"/>
    <mergeCell ref="K154:K155"/>
    <mergeCell ref="N154:N155"/>
    <mergeCell ref="O154:O159"/>
    <mergeCell ref="B156:C157"/>
    <mergeCell ref="F156:G156"/>
    <mergeCell ref="N156:N157"/>
    <mergeCell ref="F157:G157"/>
    <mergeCell ref="B158:C159"/>
    <mergeCell ref="E158:H158"/>
    <mergeCell ref="J158:L158"/>
    <mergeCell ref="E159:H159"/>
    <mergeCell ref="A166:A176"/>
    <mergeCell ref="B166:C166"/>
    <mergeCell ref="D166:D176"/>
    <mergeCell ref="E166:H166"/>
    <mergeCell ref="I166:I176"/>
    <mergeCell ref="J166:L166"/>
    <mergeCell ref="L171:L172"/>
    <mergeCell ref="J176:L176"/>
    <mergeCell ref="M166:M176"/>
    <mergeCell ref="O166:O169"/>
    <mergeCell ref="B167:C167"/>
    <mergeCell ref="E167:E168"/>
    <mergeCell ref="F167:F168"/>
    <mergeCell ref="G167:G168"/>
    <mergeCell ref="H167:H168"/>
    <mergeCell ref="J167:J168"/>
    <mergeCell ref="K167:K168"/>
    <mergeCell ref="L167:L168"/>
    <mergeCell ref="N167:N169"/>
    <mergeCell ref="B168:C168"/>
    <mergeCell ref="B169:C169"/>
    <mergeCell ref="B170:C170"/>
    <mergeCell ref="B171:C172"/>
    <mergeCell ref="E171:E172"/>
    <mergeCell ref="F171:G172"/>
    <mergeCell ref="H171:H172"/>
    <mergeCell ref="J171:J172"/>
    <mergeCell ref="K171:K172"/>
    <mergeCell ref="N171:N172"/>
    <mergeCell ref="O171:O176"/>
    <mergeCell ref="B173:C174"/>
    <mergeCell ref="F173:G173"/>
    <mergeCell ref="N173:N174"/>
    <mergeCell ref="F174:G174"/>
    <mergeCell ref="B175:C176"/>
    <mergeCell ref="E175:H175"/>
    <mergeCell ref="J175:L175"/>
    <mergeCell ref="E176:H176"/>
    <mergeCell ref="A183:A193"/>
    <mergeCell ref="B183:C183"/>
    <mergeCell ref="D183:D193"/>
    <mergeCell ref="E183:H183"/>
    <mergeCell ref="I183:I193"/>
    <mergeCell ref="J183:L183"/>
    <mergeCell ref="L188:L189"/>
    <mergeCell ref="J193:L193"/>
    <mergeCell ref="M183:M193"/>
    <mergeCell ref="O183:O186"/>
    <mergeCell ref="B184:C184"/>
    <mergeCell ref="E184:E185"/>
    <mergeCell ref="F184:F185"/>
    <mergeCell ref="G184:G185"/>
    <mergeCell ref="H184:H185"/>
    <mergeCell ref="J184:J185"/>
    <mergeCell ref="K184:K185"/>
    <mergeCell ref="L184:L185"/>
    <mergeCell ref="N184:N186"/>
    <mergeCell ref="B185:C185"/>
    <mergeCell ref="B186:C186"/>
    <mergeCell ref="B187:C187"/>
    <mergeCell ref="B188:C189"/>
    <mergeCell ref="E188:E189"/>
    <mergeCell ref="F188:G189"/>
    <mergeCell ref="H188:H189"/>
    <mergeCell ref="J188:J189"/>
    <mergeCell ref="K188:K189"/>
    <mergeCell ref="N188:N189"/>
    <mergeCell ref="O188:O193"/>
    <mergeCell ref="B190:C191"/>
    <mergeCell ref="F190:G190"/>
    <mergeCell ref="N190:N191"/>
    <mergeCell ref="F191:G191"/>
    <mergeCell ref="B192:C193"/>
    <mergeCell ref="E192:H192"/>
    <mergeCell ref="J192:L192"/>
    <mergeCell ref="E193:H193"/>
    <mergeCell ref="A200:A210"/>
    <mergeCell ref="B200:C200"/>
    <mergeCell ref="D200:D210"/>
    <mergeCell ref="E200:H200"/>
    <mergeCell ref="I200:I210"/>
    <mergeCell ref="J200:L200"/>
    <mergeCell ref="L205:L206"/>
    <mergeCell ref="J210:L210"/>
    <mergeCell ref="M200:M210"/>
    <mergeCell ref="O200:O203"/>
    <mergeCell ref="B201:C201"/>
    <mergeCell ref="E201:E202"/>
    <mergeCell ref="F201:F202"/>
    <mergeCell ref="G201:G202"/>
    <mergeCell ref="H201:H202"/>
    <mergeCell ref="J201:J202"/>
    <mergeCell ref="K201:K202"/>
    <mergeCell ref="L201:L202"/>
    <mergeCell ref="N201:N203"/>
    <mergeCell ref="B202:C202"/>
    <mergeCell ref="B203:C203"/>
    <mergeCell ref="B204:C204"/>
    <mergeCell ref="B205:C206"/>
    <mergeCell ref="E205:E206"/>
    <mergeCell ref="F205:G206"/>
    <mergeCell ref="H205:H206"/>
    <mergeCell ref="J205:J206"/>
    <mergeCell ref="K205:K206"/>
    <mergeCell ref="N205:N206"/>
    <mergeCell ref="O205:O210"/>
    <mergeCell ref="B207:C208"/>
    <mergeCell ref="F207:G207"/>
    <mergeCell ref="N207:N208"/>
    <mergeCell ref="F208:G208"/>
    <mergeCell ref="B209:C210"/>
    <mergeCell ref="E209:H209"/>
    <mergeCell ref="J209:L209"/>
    <mergeCell ref="E210:H210"/>
    <mergeCell ref="A217:A227"/>
    <mergeCell ref="B217:C217"/>
    <mergeCell ref="D217:D227"/>
    <mergeCell ref="E217:H217"/>
    <mergeCell ref="I217:I227"/>
    <mergeCell ref="J217:L217"/>
    <mergeCell ref="L222:L223"/>
    <mergeCell ref="J227:L227"/>
    <mergeCell ref="M217:M227"/>
    <mergeCell ref="O217:O220"/>
    <mergeCell ref="B218:C218"/>
    <mergeCell ref="E218:E219"/>
    <mergeCell ref="F218:F219"/>
    <mergeCell ref="G218:G219"/>
    <mergeCell ref="H218:H219"/>
    <mergeCell ref="J218:J219"/>
    <mergeCell ref="K218:K219"/>
    <mergeCell ref="L218:L219"/>
    <mergeCell ref="N218:N220"/>
    <mergeCell ref="B219:C219"/>
    <mergeCell ref="B220:C220"/>
    <mergeCell ref="B221:C221"/>
    <mergeCell ref="B222:C223"/>
    <mergeCell ref="E222:E223"/>
    <mergeCell ref="F222:G223"/>
    <mergeCell ref="H222:H223"/>
    <mergeCell ref="J222:J223"/>
    <mergeCell ref="K222:K223"/>
    <mergeCell ref="N222:N223"/>
    <mergeCell ref="O222:O227"/>
    <mergeCell ref="B224:C225"/>
    <mergeCell ref="F224:G224"/>
    <mergeCell ref="N224:N225"/>
    <mergeCell ref="F225:G225"/>
    <mergeCell ref="B226:C227"/>
    <mergeCell ref="E226:H226"/>
    <mergeCell ref="J226:L226"/>
    <mergeCell ref="E227:H227"/>
    <mergeCell ref="A234:A244"/>
    <mergeCell ref="B234:C234"/>
    <mergeCell ref="D234:D244"/>
    <mergeCell ref="E234:H234"/>
    <mergeCell ref="I234:I244"/>
    <mergeCell ref="J234:L234"/>
    <mergeCell ref="L239:L240"/>
    <mergeCell ref="J244:L244"/>
    <mergeCell ref="M234:M244"/>
    <mergeCell ref="O234:O237"/>
    <mergeCell ref="B235:C235"/>
    <mergeCell ref="E235:E236"/>
    <mergeCell ref="F235:F236"/>
    <mergeCell ref="G235:G236"/>
    <mergeCell ref="H235:H236"/>
    <mergeCell ref="J235:J236"/>
    <mergeCell ref="K235:K236"/>
    <mergeCell ref="L235:L236"/>
    <mergeCell ref="N235:N237"/>
    <mergeCell ref="B236:C236"/>
    <mergeCell ref="B237:C237"/>
    <mergeCell ref="B238:C238"/>
    <mergeCell ref="B239:C240"/>
    <mergeCell ref="E239:E240"/>
    <mergeCell ref="F239:G240"/>
    <mergeCell ref="H239:H240"/>
    <mergeCell ref="J239:J240"/>
    <mergeCell ref="K239:K240"/>
    <mergeCell ref="N239:N240"/>
    <mergeCell ref="O239:O244"/>
    <mergeCell ref="B241:C242"/>
    <mergeCell ref="F241:G241"/>
    <mergeCell ref="N241:N242"/>
    <mergeCell ref="F242:G242"/>
    <mergeCell ref="B243:C244"/>
    <mergeCell ref="E243:H243"/>
    <mergeCell ref="J243:L243"/>
    <mergeCell ref="E244:H244"/>
    <mergeCell ref="A251:A261"/>
    <mergeCell ref="B251:C251"/>
    <mergeCell ref="D251:D261"/>
    <mergeCell ref="E251:H251"/>
    <mergeCell ref="I251:I261"/>
    <mergeCell ref="J251:L251"/>
    <mergeCell ref="L256:L257"/>
    <mergeCell ref="J261:L261"/>
    <mergeCell ref="M251:M261"/>
    <mergeCell ref="O251:O254"/>
    <mergeCell ref="B252:C252"/>
    <mergeCell ref="E252:E253"/>
    <mergeCell ref="F252:F253"/>
    <mergeCell ref="G252:G253"/>
    <mergeCell ref="H252:H253"/>
    <mergeCell ref="J252:J253"/>
    <mergeCell ref="K252:K253"/>
    <mergeCell ref="L252:L253"/>
    <mergeCell ref="N252:N254"/>
    <mergeCell ref="B253:C253"/>
    <mergeCell ref="B254:C254"/>
    <mergeCell ref="B255:C255"/>
    <mergeCell ref="B256:C257"/>
    <mergeCell ref="E256:E257"/>
    <mergeCell ref="F256:G257"/>
    <mergeCell ref="H256:H257"/>
    <mergeCell ref="J256:J257"/>
    <mergeCell ref="K256:K257"/>
    <mergeCell ref="N256:N257"/>
    <mergeCell ref="O256:O261"/>
    <mergeCell ref="B258:C259"/>
    <mergeCell ref="F258:G258"/>
    <mergeCell ref="N258:N259"/>
    <mergeCell ref="F259:G259"/>
    <mergeCell ref="B260:C261"/>
    <mergeCell ref="E260:H260"/>
    <mergeCell ref="J260:L260"/>
    <mergeCell ref="E261:H261"/>
    <mergeCell ref="A268:A278"/>
    <mergeCell ref="B268:C268"/>
    <mergeCell ref="D268:D278"/>
    <mergeCell ref="E268:H268"/>
    <mergeCell ref="I268:I278"/>
    <mergeCell ref="J268:L268"/>
    <mergeCell ref="L273:L274"/>
    <mergeCell ref="J278:L278"/>
    <mergeCell ref="M268:M278"/>
    <mergeCell ref="O268:O271"/>
    <mergeCell ref="B269:C269"/>
    <mergeCell ref="E269:E270"/>
    <mergeCell ref="F269:F270"/>
    <mergeCell ref="G269:G270"/>
    <mergeCell ref="H269:H270"/>
    <mergeCell ref="J269:J270"/>
    <mergeCell ref="K269:K270"/>
    <mergeCell ref="L269:L270"/>
    <mergeCell ref="N269:N271"/>
    <mergeCell ref="B270:C270"/>
    <mergeCell ref="B271:C271"/>
    <mergeCell ref="B272:C272"/>
    <mergeCell ref="B273:C274"/>
    <mergeCell ref="E273:E274"/>
    <mergeCell ref="F273:G274"/>
    <mergeCell ref="H273:H274"/>
    <mergeCell ref="J273:J274"/>
    <mergeCell ref="K273:K274"/>
    <mergeCell ref="N273:N274"/>
    <mergeCell ref="O273:O278"/>
    <mergeCell ref="B275:C276"/>
    <mergeCell ref="F275:G275"/>
    <mergeCell ref="N275:N276"/>
    <mergeCell ref="F276:G276"/>
    <mergeCell ref="B277:C278"/>
    <mergeCell ref="E277:H277"/>
    <mergeCell ref="J277:L277"/>
    <mergeCell ref="E278:H278"/>
    <mergeCell ref="A285:A295"/>
    <mergeCell ref="B285:C285"/>
    <mergeCell ref="D285:D295"/>
    <mergeCell ref="E285:H285"/>
    <mergeCell ref="I285:I295"/>
    <mergeCell ref="J285:L285"/>
    <mergeCell ref="L290:L291"/>
    <mergeCell ref="J295:L295"/>
    <mergeCell ref="M285:M295"/>
    <mergeCell ref="O285:O288"/>
    <mergeCell ref="B286:C286"/>
    <mergeCell ref="E286:E287"/>
    <mergeCell ref="F286:F287"/>
    <mergeCell ref="G286:G287"/>
    <mergeCell ref="H286:H287"/>
    <mergeCell ref="J286:J287"/>
    <mergeCell ref="K286:K287"/>
    <mergeCell ref="L286:L287"/>
    <mergeCell ref="N286:N288"/>
    <mergeCell ref="B287:C287"/>
    <mergeCell ref="B288:C288"/>
    <mergeCell ref="B289:C289"/>
    <mergeCell ref="B290:C291"/>
    <mergeCell ref="E290:E291"/>
    <mergeCell ref="F290:G291"/>
    <mergeCell ref="H290:H291"/>
    <mergeCell ref="J290:J291"/>
    <mergeCell ref="K290:K291"/>
    <mergeCell ref="N290:N291"/>
    <mergeCell ref="O290:O295"/>
    <mergeCell ref="B292:C293"/>
    <mergeCell ref="F292:G292"/>
    <mergeCell ref="N292:N293"/>
    <mergeCell ref="F293:G293"/>
    <mergeCell ref="B294:C295"/>
    <mergeCell ref="E294:H294"/>
    <mergeCell ref="J294:L294"/>
    <mergeCell ref="E295:H295"/>
    <mergeCell ref="A302:A312"/>
    <mergeCell ref="B302:C302"/>
    <mergeCell ref="D302:D312"/>
    <mergeCell ref="E302:H302"/>
    <mergeCell ref="I302:I312"/>
    <mergeCell ref="J302:L302"/>
    <mergeCell ref="L307:L308"/>
    <mergeCell ref="J312:L312"/>
    <mergeCell ref="M302:M312"/>
    <mergeCell ref="O302:O305"/>
    <mergeCell ref="B303:C303"/>
    <mergeCell ref="E303:E304"/>
    <mergeCell ref="F303:F304"/>
    <mergeCell ref="G303:G304"/>
    <mergeCell ref="H303:H304"/>
    <mergeCell ref="J303:J304"/>
    <mergeCell ref="K303:K304"/>
    <mergeCell ref="L303:L304"/>
    <mergeCell ref="N303:N305"/>
    <mergeCell ref="B304:C304"/>
    <mergeCell ref="B305:C305"/>
    <mergeCell ref="B306:C306"/>
    <mergeCell ref="B307:C308"/>
    <mergeCell ref="E307:E308"/>
    <mergeCell ref="F307:G308"/>
    <mergeCell ref="H307:H308"/>
    <mergeCell ref="J307:J308"/>
    <mergeCell ref="K307:K308"/>
    <mergeCell ref="N307:N308"/>
    <mergeCell ref="O307:O312"/>
    <mergeCell ref="B309:C310"/>
    <mergeCell ref="F309:G309"/>
    <mergeCell ref="N309:N310"/>
    <mergeCell ref="F310:G310"/>
    <mergeCell ref="B311:C312"/>
    <mergeCell ref="E311:H311"/>
    <mergeCell ref="J311:L311"/>
    <mergeCell ref="E312:H312"/>
    <mergeCell ref="A319:A329"/>
    <mergeCell ref="B319:C319"/>
    <mergeCell ref="D319:D329"/>
    <mergeCell ref="E319:H319"/>
    <mergeCell ref="I319:I329"/>
    <mergeCell ref="J319:L319"/>
    <mergeCell ref="L324:L325"/>
    <mergeCell ref="J329:L329"/>
    <mergeCell ref="M319:M329"/>
    <mergeCell ref="O319:O322"/>
    <mergeCell ref="B320:C320"/>
    <mergeCell ref="E320:E321"/>
    <mergeCell ref="F320:F321"/>
    <mergeCell ref="G320:G321"/>
    <mergeCell ref="H320:H321"/>
    <mergeCell ref="J320:J321"/>
    <mergeCell ref="K320:K321"/>
    <mergeCell ref="L320:L321"/>
    <mergeCell ref="N320:N322"/>
    <mergeCell ref="B321:C321"/>
    <mergeCell ref="B322:C322"/>
    <mergeCell ref="B323:C323"/>
    <mergeCell ref="B324:C325"/>
    <mergeCell ref="E324:E325"/>
    <mergeCell ref="F324:G325"/>
    <mergeCell ref="H324:H325"/>
    <mergeCell ref="J324:J325"/>
    <mergeCell ref="K324:K325"/>
    <mergeCell ref="N324:N325"/>
    <mergeCell ref="O324:O329"/>
    <mergeCell ref="B326:C327"/>
    <mergeCell ref="F326:G326"/>
    <mergeCell ref="N326:N327"/>
    <mergeCell ref="F327:G327"/>
    <mergeCell ref="B328:C329"/>
    <mergeCell ref="E328:H328"/>
    <mergeCell ref="J328:L328"/>
    <mergeCell ref="E329:H329"/>
    <mergeCell ref="A336:A346"/>
    <mergeCell ref="B336:C336"/>
    <mergeCell ref="D336:D346"/>
    <mergeCell ref="E336:H336"/>
    <mergeCell ref="I336:I346"/>
    <mergeCell ref="J336:L336"/>
    <mergeCell ref="L341:L342"/>
    <mergeCell ref="J346:L346"/>
    <mergeCell ref="M336:M346"/>
    <mergeCell ref="O336:O339"/>
    <mergeCell ref="B337:C337"/>
    <mergeCell ref="E337:E338"/>
    <mergeCell ref="F337:F338"/>
    <mergeCell ref="G337:G338"/>
    <mergeCell ref="H337:H338"/>
    <mergeCell ref="J337:J338"/>
    <mergeCell ref="K337:K338"/>
    <mergeCell ref="L337:L338"/>
    <mergeCell ref="N337:N339"/>
    <mergeCell ref="B338:C338"/>
    <mergeCell ref="B339:C339"/>
    <mergeCell ref="B340:C340"/>
    <mergeCell ref="B341:C342"/>
    <mergeCell ref="E341:E342"/>
    <mergeCell ref="F341:G342"/>
    <mergeCell ref="H341:H342"/>
    <mergeCell ref="J341:J342"/>
    <mergeCell ref="K341:K342"/>
    <mergeCell ref="N341:N342"/>
    <mergeCell ref="O341:O346"/>
    <mergeCell ref="B343:C344"/>
    <mergeCell ref="F343:G343"/>
    <mergeCell ref="N343:N344"/>
    <mergeCell ref="F344:G344"/>
    <mergeCell ref="B345:C346"/>
    <mergeCell ref="E345:H345"/>
    <mergeCell ref="J345:L345"/>
    <mergeCell ref="E346:H346"/>
    <mergeCell ref="A353:A363"/>
    <mergeCell ref="B353:C353"/>
    <mergeCell ref="D353:D363"/>
    <mergeCell ref="E353:H353"/>
    <mergeCell ref="I353:I363"/>
    <mergeCell ref="J353:L353"/>
    <mergeCell ref="L358:L359"/>
    <mergeCell ref="J363:L363"/>
    <mergeCell ref="M353:M363"/>
    <mergeCell ref="O353:O356"/>
    <mergeCell ref="B354:C354"/>
    <mergeCell ref="E354:E355"/>
    <mergeCell ref="F354:F355"/>
    <mergeCell ref="G354:G355"/>
    <mergeCell ref="H354:H355"/>
    <mergeCell ref="J354:J355"/>
    <mergeCell ref="K354:K355"/>
    <mergeCell ref="L354:L355"/>
    <mergeCell ref="N354:N356"/>
    <mergeCell ref="B355:C355"/>
    <mergeCell ref="B356:C356"/>
    <mergeCell ref="B357:C357"/>
    <mergeCell ref="B358:C359"/>
    <mergeCell ref="E358:E359"/>
    <mergeCell ref="F358:G359"/>
    <mergeCell ref="H358:H359"/>
    <mergeCell ref="J358:J359"/>
    <mergeCell ref="K358:K359"/>
    <mergeCell ref="N358:N359"/>
    <mergeCell ref="O358:O363"/>
    <mergeCell ref="B360:C361"/>
    <mergeCell ref="F360:G360"/>
    <mergeCell ref="N360:N361"/>
    <mergeCell ref="F361:G361"/>
    <mergeCell ref="B362:C363"/>
    <mergeCell ref="E362:H362"/>
    <mergeCell ref="J362:L362"/>
    <mergeCell ref="E363:H363"/>
    <mergeCell ref="A370:A380"/>
    <mergeCell ref="B370:C370"/>
    <mergeCell ref="D370:D380"/>
    <mergeCell ref="E370:H370"/>
    <mergeCell ref="I370:I380"/>
    <mergeCell ref="J370:L370"/>
    <mergeCell ref="L375:L376"/>
    <mergeCell ref="J380:L380"/>
    <mergeCell ref="M370:M380"/>
    <mergeCell ref="O370:O373"/>
    <mergeCell ref="B371:C371"/>
    <mergeCell ref="E371:E372"/>
    <mergeCell ref="F371:F372"/>
    <mergeCell ref="G371:G372"/>
    <mergeCell ref="H371:H372"/>
    <mergeCell ref="J371:J372"/>
    <mergeCell ref="K371:K372"/>
    <mergeCell ref="L371:L372"/>
    <mergeCell ref="N371:N373"/>
    <mergeCell ref="B372:C372"/>
    <mergeCell ref="B373:C373"/>
    <mergeCell ref="B374:C374"/>
    <mergeCell ref="B375:C376"/>
    <mergeCell ref="E375:E376"/>
    <mergeCell ref="F375:G376"/>
    <mergeCell ref="H375:H376"/>
    <mergeCell ref="J375:J376"/>
    <mergeCell ref="K375:K376"/>
    <mergeCell ref="N375:N376"/>
    <mergeCell ref="O375:O380"/>
    <mergeCell ref="B377:C378"/>
    <mergeCell ref="F377:G377"/>
    <mergeCell ref="N377:N378"/>
    <mergeCell ref="F378:G378"/>
    <mergeCell ref="B379:C380"/>
    <mergeCell ref="E379:H379"/>
    <mergeCell ref="J379:L379"/>
    <mergeCell ref="E380:H380"/>
    <mergeCell ref="A387:A397"/>
    <mergeCell ref="B387:C387"/>
    <mergeCell ref="D387:D397"/>
    <mergeCell ref="E387:H387"/>
    <mergeCell ref="I387:I397"/>
    <mergeCell ref="J387:L387"/>
    <mergeCell ref="L392:L393"/>
    <mergeCell ref="J397:L397"/>
    <mergeCell ref="M387:M397"/>
    <mergeCell ref="O387:O390"/>
    <mergeCell ref="B388:C388"/>
    <mergeCell ref="E388:E389"/>
    <mergeCell ref="F388:F389"/>
    <mergeCell ref="G388:G389"/>
    <mergeCell ref="H388:H389"/>
    <mergeCell ref="J388:J389"/>
    <mergeCell ref="K388:K389"/>
    <mergeCell ref="L388:L389"/>
    <mergeCell ref="N388:N390"/>
    <mergeCell ref="B389:C389"/>
    <mergeCell ref="B390:C390"/>
    <mergeCell ref="B391:C391"/>
    <mergeCell ref="B392:C393"/>
    <mergeCell ref="E392:E393"/>
    <mergeCell ref="F392:G393"/>
    <mergeCell ref="H392:H393"/>
    <mergeCell ref="J392:J393"/>
    <mergeCell ref="K392:K393"/>
    <mergeCell ref="N392:N393"/>
    <mergeCell ref="O392:O397"/>
    <mergeCell ref="B394:C395"/>
    <mergeCell ref="F394:G394"/>
    <mergeCell ref="N394:N395"/>
    <mergeCell ref="F395:G395"/>
    <mergeCell ref="B396:C397"/>
    <mergeCell ref="E396:H396"/>
    <mergeCell ref="J396:L396"/>
    <mergeCell ref="E397:H397"/>
    <mergeCell ref="A404:A414"/>
    <mergeCell ref="B404:C404"/>
    <mergeCell ref="D404:D414"/>
    <mergeCell ref="E404:H404"/>
    <mergeCell ref="I404:I414"/>
    <mergeCell ref="J404:L404"/>
    <mergeCell ref="L409:L410"/>
    <mergeCell ref="J414:L414"/>
    <mergeCell ref="M404:M414"/>
    <mergeCell ref="O404:O407"/>
    <mergeCell ref="B405:C405"/>
    <mergeCell ref="E405:E406"/>
    <mergeCell ref="F405:F406"/>
    <mergeCell ref="G405:G406"/>
    <mergeCell ref="H405:H406"/>
    <mergeCell ref="J405:J406"/>
    <mergeCell ref="K405:K406"/>
    <mergeCell ref="L405:L406"/>
    <mergeCell ref="N405:N407"/>
    <mergeCell ref="B406:C406"/>
    <mergeCell ref="B407:C407"/>
    <mergeCell ref="B408:C408"/>
    <mergeCell ref="B409:C410"/>
    <mergeCell ref="E409:E410"/>
    <mergeCell ref="F409:G410"/>
    <mergeCell ref="H409:H410"/>
    <mergeCell ref="J409:J410"/>
    <mergeCell ref="K409:K410"/>
    <mergeCell ref="N409:N410"/>
    <mergeCell ref="O409:O414"/>
    <mergeCell ref="B411:C412"/>
    <mergeCell ref="F411:G411"/>
    <mergeCell ref="N411:N412"/>
    <mergeCell ref="F412:G412"/>
    <mergeCell ref="B413:C414"/>
    <mergeCell ref="E413:H413"/>
    <mergeCell ref="J413:L413"/>
    <mergeCell ref="E414:H414"/>
    <mergeCell ref="A421:A431"/>
    <mergeCell ref="B421:C421"/>
    <mergeCell ref="D421:D431"/>
    <mergeCell ref="E421:H421"/>
    <mergeCell ref="I421:I431"/>
    <mergeCell ref="J421:L421"/>
    <mergeCell ref="L426:L427"/>
    <mergeCell ref="J431:L431"/>
    <mergeCell ref="M421:M431"/>
    <mergeCell ref="O421:O424"/>
    <mergeCell ref="B422:C422"/>
    <mergeCell ref="E422:E423"/>
    <mergeCell ref="F422:F423"/>
    <mergeCell ref="G422:G423"/>
    <mergeCell ref="H422:H423"/>
    <mergeCell ref="J422:J423"/>
    <mergeCell ref="K422:K423"/>
    <mergeCell ref="L422:L423"/>
    <mergeCell ref="N422:N424"/>
    <mergeCell ref="B423:C423"/>
    <mergeCell ref="B424:C424"/>
    <mergeCell ref="B425:C425"/>
    <mergeCell ref="B426:C427"/>
    <mergeCell ref="E426:E427"/>
    <mergeCell ref="F426:G427"/>
    <mergeCell ref="H426:H427"/>
    <mergeCell ref="J426:J427"/>
    <mergeCell ref="K426:K427"/>
    <mergeCell ref="N426:N427"/>
    <mergeCell ref="O426:O431"/>
    <mergeCell ref="B428:C429"/>
    <mergeCell ref="F428:G428"/>
    <mergeCell ref="N428:N429"/>
    <mergeCell ref="F429:G429"/>
    <mergeCell ref="B430:C431"/>
    <mergeCell ref="E430:H430"/>
    <mergeCell ref="J430:L430"/>
    <mergeCell ref="E431:H431"/>
    <mergeCell ref="A438:A448"/>
    <mergeCell ref="B438:C438"/>
    <mergeCell ref="D438:D448"/>
    <mergeCell ref="E438:H438"/>
    <mergeCell ref="I438:I448"/>
    <mergeCell ref="J438:L438"/>
    <mergeCell ref="L443:L444"/>
    <mergeCell ref="J448:L448"/>
    <mergeCell ref="M438:M448"/>
    <mergeCell ref="O438:O441"/>
    <mergeCell ref="B439:C439"/>
    <mergeCell ref="E439:E440"/>
    <mergeCell ref="F439:F440"/>
    <mergeCell ref="G439:G440"/>
    <mergeCell ref="H439:H440"/>
    <mergeCell ref="J439:J440"/>
    <mergeCell ref="K439:K440"/>
    <mergeCell ref="L439:L440"/>
    <mergeCell ref="N439:N441"/>
    <mergeCell ref="B440:C440"/>
    <mergeCell ref="B441:C441"/>
    <mergeCell ref="B442:C442"/>
    <mergeCell ref="B443:C444"/>
    <mergeCell ref="E443:E444"/>
    <mergeCell ref="F443:G444"/>
    <mergeCell ref="H443:H444"/>
    <mergeCell ref="J443:J444"/>
    <mergeCell ref="K443:K444"/>
    <mergeCell ref="N443:N444"/>
    <mergeCell ref="O443:O448"/>
    <mergeCell ref="B445:C446"/>
    <mergeCell ref="F445:G445"/>
    <mergeCell ref="N445:N446"/>
    <mergeCell ref="F446:G446"/>
    <mergeCell ref="B447:C448"/>
    <mergeCell ref="E447:H447"/>
    <mergeCell ref="J447:L447"/>
    <mergeCell ref="E448:H448"/>
    <mergeCell ref="A455:A465"/>
    <mergeCell ref="B455:C455"/>
    <mergeCell ref="D455:D465"/>
    <mergeCell ref="E455:H455"/>
    <mergeCell ref="I455:I465"/>
    <mergeCell ref="J455:L455"/>
    <mergeCell ref="L460:L461"/>
    <mergeCell ref="J465:L465"/>
    <mergeCell ref="M455:M465"/>
    <mergeCell ref="O455:O458"/>
    <mergeCell ref="B456:C456"/>
    <mergeCell ref="E456:E457"/>
    <mergeCell ref="F456:F457"/>
    <mergeCell ref="G456:G457"/>
    <mergeCell ref="H456:H457"/>
    <mergeCell ref="J456:J457"/>
    <mergeCell ref="K456:K457"/>
    <mergeCell ref="L456:L457"/>
    <mergeCell ref="N456:N458"/>
    <mergeCell ref="B457:C457"/>
    <mergeCell ref="B458:C458"/>
    <mergeCell ref="B459:C459"/>
    <mergeCell ref="B460:C461"/>
    <mergeCell ref="E460:E461"/>
    <mergeCell ref="F460:G461"/>
    <mergeCell ref="H460:H461"/>
    <mergeCell ref="J460:J461"/>
    <mergeCell ref="K460:K461"/>
    <mergeCell ref="N460:N461"/>
    <mergeCell ref="O460:O465"/>
    <mergeCell ref="B462:C463"/>
    <mergeCell ref="F462:G462"/>
    <mergeCell ref="N462:N463"/>
    <mergeCell ref="F463:G463"/>
    <mergeCell ref="B464:C465"/>
    <mergeCell ref="E464:H464"/>
    <mergeCell ref="J464:L464"/>
    <mergeCell ref="E465:H465"/>
    <mergeCell ref="A472:A482"/>
    <mergeCell ref="B472:C472"/>
    <mergeCell ref="D472:D482"/>
    <mergeCell ref="E472:H472"/>
    <mergeCell ref="I472:I482"/>
    <mergeCell ref="J472:L472"/>
    <mergeCell ref="L477:L478"/>
    <mergeCell ref="J482:L482"/>
    <mergeCell ref="M472:M482"/>
    <mergeCell ref="O472:O475"/>
    <mergeCell ref="B473:C473"/>
    <mergeCell ref="E473:E474"/>
    <mergeCell ref="F473:F474"/>
    <mergeCell ref="G473:G474"/>
    <mergeCell ref="H473:H474"/>
    <mergeCell ref="J473:J474"/>
    <mergeCell ref="K473:K474"/>
    <mergeCell ref="L473:L474"/>
    <mergeCell ref="N473:N475"/>
    <mergeCell ref="B474:C474"/>
    <mergeCell ref="B475:C475"/>
    <mergeCell ref="B476:C476"/>
    <mergeCell ref="B477:C478"/>
    <mergeCell ref="E477:E478"/>
    <mergeCell ref="F477:G478"/>
    <mergeCell ref="H477:H478"/>
    <mergeCell ref="J477:J478"/>
    <mergeCell ref="K477:K478"/>
    <mergeCell ref="N477:N478"/>
    <mergeCell ref="O477:O482"/>
    <mergeCell ref="B479:C480"/>
    <mergeCell ref="F479:G479"/>
    <mergeCell ref="N479:N480"/>
    <mergeCell ref="F480:G480"/>
    <mergeCell ref="B481:C482"/>
    <mergeCell ref="E481:H481"/>
    <mergeCell ref="J481:L481"/>
    <mergeCell ref="E482:H482"/>
    <mergeCell ref="A489:A499"/>
    <mergeCell ref="B489:C489"/>
    <mergeCell ref="D489:D499"/>
    <mergeCell ref="E489:H489"/>
    <mergeCell ref="I489:I499"/>
    <mergeCell ref="J489:L489"/>
    <mergeCell ref="L494:L495"/>
    <mergeCell ref="J499:L499"/>
    <mergeCell ref="M489:M499"/>
    <mergeCell ref="O489:O492"/>
    <mergeCell ref="B490:C490"/>
    <mergeCell ref="E490:E491"/>
    <mergeCell ref="F490:F491"/>
    <mergeCell ref="G490:G491"/>
    <mergeCell ref="H490:H491"/>
    <mergeCell ref="J490:J491"/>
    <mergeCell ref="K490:K491"/>
    <mergeCell ref="L490:L491"/>
    <mergeCell ref="N490:N492"/>
    <mergeCell ref="B491:C491"/>
    <mergeCell ref="B492:C492"/>
    <mergeCell ref="B493:C493"/>
    <mergeCell ref="B494:C495"/>
    <mergeCell ref="E494:E495"/>
    <mergeCell ref="F494:G495"/>
    <mergeCell ref="H494:H495"/>
    <mergeCell ref="J494:J495"/>
    <mergeCell ref="K494:K495"/>
    <mergeCell ref="N494:N495"/>
    <mergeCell ref="O494:O499"/>
    <mergeCell ref="B496:C497"/>
    <mergeCell ref="F496:G496"/>
    <mergeCell ref="N496:N497"/>
    <mergeCell ref="F497:G497"/>
    <mergeCell ref="B498:C499"/>
    <mergeCell ref="E498:H498"/>
    <mergeCell ref="J498:L498"/>
    <mergeCell ref="E499:H499"/>
    <mergeCell ref="A506:A516"/>
    <mergeCell ref="B506:C506"/>
    <mergeCell ref="D506:D516"/>
    <mergeCell ref="E506:H506"/>
    <mergeCell ref="I506:I516"/>
    <mergeCell ref="J506:L506"/>
    <mergeCell ref="L511:L512"/>
    <mergeCell ref="J516:L516"/>
    <mergeCell ref="M506:M516"/>
    <mergeCell ref="O506:O509"/>
    <mergeCell ref="B507:C507"/>
    <mergeCell ref="E507:E508"/>
    <mergeCell ref="F507:F508"/>
    <mergeCell ref="G507:G508"/>
    <mergeCell ref="H507:H508"/>
    <mergeCell ref="J507:J508"/>
    <mergeCell ref="K507:K508"/>
    <mergeCell ref="L507:L508"/>
    <mergeCell ref="N507:N509"/>
    <mergeCell ref="B508:C508"/>
    <mergeCell ref="B509:C509"/>
    <mergeCell ref="B510:C510"/>
    <mergeCell ref="B511:C512"/>
    <mergeCell ref="E511:E512"/>
    <mergeCell ref="F511:G512"/>
    <mergeCell ref="H511:H512"/>
    <mergeCell ref="J511:J512"/>
    <mergeCell ref="K511:K512"/>
    <mergeCell ref="N511:N512"/>
    <mergeCell ref="O511:O516"/>
    <mergeCell ref="B513:C514"/>
    <mergeCell ref="F513:G513"/>
    <mergeCell ref="N513:N514"/>
    <mergeCell ref="F514:G514"/>
    <mergeCell ref="B515:C516"/>
    <mergeCell ref="E515:H515"/>
    <mergeCell ref="J515:L515"/>
    <mergeCell ref="E516:H516"/>
    <mergeCell ref="A523:A533"/>
    <mergeCell ref="B523:C523"/>
    <mergeCell ref="D523:D533"/>
    <mergeCell ref="E523:H523"/>
    <mergeCell ref="I523:I533"/>
    <mergeCell ref="J523:L523"/>
    <mergeCell ref="L528:L529"/>
    <mergeCell ref="J533:L533"/>
    <mergeCell ref="M523:M533"/>
    <mergeCell ref="O523:O526"/>
    <mergeCell ref="B524:C524"/>
    <mergeCell ref="E524:E525"/>
    <mergeCell ref="F524:F525"/>
    <mergeCell ref="G524:G525"/>
    <mergeCell ref="H524:H525"/>
    <mergeCell ref="J524:J525"/>
    <mergeCell ref="K524:K525"/>
    <mergeCell ref="L524:L525"/>
    <mergeCell ref="N524:N526"/>
    <mergeCell ref="B525:C525"/>
    <mergeCell ref="B526:C526"/>
    <mergeCell ref="B527:C527"/>
    <mergeCell ref="B528:C529"/>
    <mergeCell ref="E528:E529"/>
    <mergeCell ref="F528:G529"/>
    <mergeCell ref="H528:H529"/>
    <mergeCell ref="J528:J529"/>
    <mergeCell ref="K528:K529"/>
    <mergeCell ref="N528:N529"/>
    <mergeCell ref="O528:O533"/>
    <mergeCell ref="B530:C531"/>
    <mergeCell ref="F530:G530"/>
    <mergeCell ref="N530:N531"/>
    <mergeCell ref="F531:G531"/>
    <mergeCell ref="B532:C533"/>
    <mergeCell ref="E532:H532"/>
    <mergeCell ref="J532:L532"/>
    <mergeCell ref="E533:H533"/>
    <mergeCell ref="A540:A550"/>
    <mergeCell ref="B540:C540"/>
    <mergeCell ref="D540:D550"/>
    <mergeCell ref="E540:H540"/>
    <mergeCell ref="I540:I550"/>
    <mergeCell ref="J540:L540"/>
    <mergeCell ref="L545:L546"/>
    <mergeCell ref="J550:L550"/>
    <mergeCell ref="M540:M550"/>
    <mergeCell ref="O540:O543"/>
    <mergeCell ref="B541:C541"/>
    <mergeCell ref="E541:E542"/>
    <mergeCell ref="F541:F542"/>
    <mergeCell ref="G541:G542"/>
    <mergeCell ref="H541:H542"/>
    <mergeCell ref="J541:J542"/>
    <mergeCell ref="K541:K542"/>
    <mergeCell ref="L541:L542"/>
    <mergeCell ref="N541:N543"/>
    <mergeCell ref="B542:C542"/>
    <mergeCell ref="B543:C543"/>
    <mergeCell ref="B544:C544"/>
    <mergeCell ref="B545:C546"/>
    <mergeCell ref="E545:E546"/>
    <mergeCell ref="F545:G546"/>
    <mergeCell ref="H545:H546"/>
    <mergeCell ref="J545:J546"/>
    <mergeCell ref="K545:K546"/>
    <mergeCell ref="N545:N546"/>
    <mergeCell ref="O545:O550"/>
    <mergeCell ref="B547:C548"/>
    <mergeCell ref="F547:G547"/>
    <mergeCell ref="N547:N548"/>
    <mergeCell ref="F548:G548"/>
    <mergeCell ref="B549:C550"/>
    <mergeCell ref="E549:H549"/>
    <mergeCell ref="J549:L549"/>
    <mergeCell ref="E550:H550"/>
    <mergeCell ref="A557:A567"/>
    <mergeCell ref="B557:C557"/>
    <mergeCell ref="D557:D567"/>
    <mergeCell ref="E557:H557"/>
    <mergeCell ref="I557:I567"/>
    <mergeCell ref="J557:L557"/>
    <mergeCell ref="L562:L563"/>
    <mergeCell ref="J567:L567"/>
    <mergeCell ref="M557:M567"/>
    <mergeCell ref="O557:O560"/>
    <mergeCell ref="B558:C558"/>
    <mergeCell ref="E558:E559"/>
    <mergeCell ref="F558:F559"/>
    <mergeCell ref="G558:G559"/>
    <mergeCell ref="H558:H559"/>
    <mergeCell ref="J558:J559"/>
    <mergeCell ref="K558:K559"/>
    <mergeCell ref="L558:L559"/>
    <mergeCell ref="N558:N560"/>
    <mergeCell ref="B559:C559"/>
    <mergeCell ref="B560:C560"/>
    <mergeCell ref="B561:C561"/>
    <mergeCell ref="B562:C563"/>
    <mergeCell ref="E562:E563"/>
    <mergeCell ref="F562:G563"/>
    <mergeCell ref="H562:H563"/>
    <mergeCell ref="J562:J563"/>
    <mergeCell ref="K562:K563"/>
    <mergeCell ref="N562:N563"/>
    <mergeCell ref="O562:O567"/>
    <mergeCell ref="B564:C565"/>
    <mergeCell ref="F564:G564"/>
    <mergeCell ref="N564:N565"/>
    <mergeCell ref="F565:G565"/>
    <mergeCell ref="B566:C567"/>
    <mergeCell ref="E566:H566"/>
    <mergeCell ref="J566:L566"/>
    <mergeCell ref="E567:H567"/>
    <mergeCell ref="A574:A584"/>
    <mergeCell ref="B574:C574"/>
    <mergeCell ref="D574:D584"/>
    <mergeCell ref="E574:H574"/>
    <mergeCell ref="I574:I584"/>
    <mergeCell ref="J574:L574"/>
    <mergeCell ref="L579:L580"/>
    <mergeCell ref="J584:L584"/>
    <mergeCell ref="M574:M584"/>
    <mergeCell ref="O574:O577"/>
    <mergeCell ref="B575:C575"/>
    <mergeCell ref="E575:E576"/>
    <mergeCell ref="F575:F576"/>
    <mergeCell ref="G575:G576"/>
    <mergeCell ref="H575:H576"/>
    <mergeCell ref="J575:J576"/>
    <mergeCell ref="K575:K576"/>
    <mergeCell ref="L575:L576"/>
    <mergeCell ref="N575:N577"/>
    <mergeCell ref="B576:C576"/>
    <mergeCell ref="B577:C577"/>
    <mergeCell ref="B578:C578"/>
    <mergeCell ref="B579:C580"/>
    <mergeCell ref="E579:E580"/>
    <mergeCell ref="F579:G580"/>
    <mergeCell ref="H579:H580"/>
    <mergeCell ref="J579:J580"/>
    <mergeCell ref="K579:K580"/>
    <mergeCell ref="N579:N580"/>
    <mergeCell ref="O579:O584"/>
    <mergeCell ref="B581:C582"/>
    <mergeCell ref="F581:G581"/>
    <mergeCell ref="N581:N582"/>
    <mergeCell ref="F582:G582"/>
    <mergeCell ref="B583:C584"/>
    <mergeCell ref="E583:H583"/>
    <mergeCell ref="J583:L583"/>
    <mergeCell ref="E584:H584"/>
    <mergeCell ref="A591:A601"/>
    <mergeCell ref="B591:C591"/>
    <mergeCell ref="D591:D601"/>
    <mergeCell ref="E591:H591"/>
    <mergeCell ref="I591:I601"/>
    <mergeCell ref="J591:L591"/>
    <mergeCell ref="L596:L597"/>
    <mergeCell ref="J601:L601"/>
    <mergeCell ref="M591:M601"/>
    <mergeCell ref="O591:O594"/>
    <mergeCell ref="B592:C592"/>
    <mergeCell ref="E592:E593"/>
    <mergeCell ref="F592:F593"/>
    <mergeCell ref="G592:G593"/>
    <mergeCell ref="H592:H593"/>
    <mergeCell ref="J592:J593"/>
    <mergeCell ref="K592:K593"/>
    <mergeCell ref="L592:L593"/>
    <mergeCell ref="N592:N594"/>
    <mergeCell ref="B593:C593"/>
    <mergeCell ref="B594:C594"/>
    <mergeCell ref="B595:C595"/>
    <mergeCell ref="B596:C597"/>
    <mergeCell ref="E596:E597"/>
    <mergeCell ref="F596:G597"/>
    <mergeCell ref="H596:H597"/>
    <mergeCell ref="J596:J597"/>
    <mergeCell ref="K596:K597"/>
    <mergeCell ref="N596:N597"/>
    <mergeCell ref="O596:O601"/>
    <mergeCell ref="B598:C599"/>
    <mergeCell ref="F598:G598"/>
    <mergeCell ref="N598:N599"/>
    <mergeCell ref="F599:G599"/>
    <mergeCell ref="B600:C601"/>
    <mergeCell ref="E600:H600"/>
    <mergeCell ref="J600:L600"/>
    <mergeCell ref="E601:H601"/>
  </mergeCells>
  <conditionalFormatting sqref="E17:H17 N17 N22 J17:L17 H18 E18:F18 H21 E21:F21">
    <cfRule type="cellIs" priority="282" dxfId="490" operator="greaterThanOrEqual" stopIfTrue="1">
      <formula>4.5</formula>
    </cfRule>
  </conditionalFormatting>
  <conditionalFormatting sqref="E22:F22">
    <cfRule type="cellIs" priority="279" dxfId="490" operator="greaterThanOrEqual" stopIfTrue="1">
      <formula>4.5</formula>
    </cfRule>
  </conditionalFormatting>
  <conditionalFormatting sqref="J18:L18">
    <cfRule type="cellIs" priority="278" dxfId="490" operator="greaterThanOrEqual" stopIfTrue="1">
      <formula>4.5</formula>
    </cfRule>
  </conditionalFormatting>
  <conditionalFormatting sqref="J22">
    <cfRule type="cellIs" priority="277" dxfId="490" operator="greaterThanOrEqual" stopIfTrue="1">
      <formula>4.5</formula>
    </cfRule>
  </conditionalFormatting>
  <conditionalFormatting sqref="N18">
    <cfRule type="cellIs" priority="276" dxfId="490" operator="greaterThanOrEqual" stopIfTrue="1">
      <formula>4.5</formula>
    </cfRule>
  </conditionalFormatting>
  <conditionalFormatting sqref="J21:L21">
    <cfRule type="cellIs" priority="275" dxfId="490" operator="greaterThanOrEqual" stopIfTrue="1">
      <formula>4.5</formula>
    </cfRule>
  </conditionalFormatting>
  <conditionalFormatting sqref="N23">
    <cfRule type="cellIs" priority="274" dxfId="490" operator="greaterThanOrEqual" stopIfTrue="1">
      <formula>4.5</formula>
    </cfRule>
  </conditionalFormatting>
  <conditionalFormatting sqref="O17">
    <cfRule type="cellIs" priority="273" dxfId="0" operator="equal" stopIfTrue="1">
      <formula>"Nicht bestanden"</formula>
    </cfRule>
  </conditionalFormatting>
  <conditionalFormatting sqref="N34 N39 J34:L34 H35 E35:F35 H38 E38:F38 E34:H34">
    <cfRule type="cellIs" priority="272" dxfId="490" operator="greaterThanOrEqual" stopIfTrue="1">
      <formula>4.5</formula>
    </cfRule>
  </conditionalFormatting>
  <conditionalFormatting sqref="E39:F39">
    <cfRule type="cellIs" priority="271" dxfId="490" operator="greaterThanOrEqual" stopIfTrue="1">
      <formula>4.5</formula>
    </cfRule>
  </conditionalFormatting>
  <conditionalFormatting sqref="J35:L35">
    <cfRule type="cellIs" priority="270" dxfId="490" operator="greaterThanOrEqual" stopIfTrue="1">
      <formula>4.5</formula>
    </cfRule>
  </conditionalFormatting>
  <conditionalFormatting sqref="J39">
    <cfRule type="cellIs" priority="269" dxfId="490" operator="greaterThanOrEqual" stopIfTrue="1">
      <formula>4.5</formula>
    </cfRule>
  </conditionalFormatting>
  <conditionalFormatting sqref="N35">
    <cfRule type="cellIs" priority="268" dxfId="490" operator="greaterThanOrEqual" stopIfTrue="1">
      <formula>4.5</formula>
    </cfRule>
  </conditionalFormatting>
  <conditionalFormatting sqref="J38:L38">
    <cfRule type="cellIs" priority="267" dxfId="490" operator="greaterThanOrEqual" stopIfTrue="1">
      <formula>4.5</formula>
    </cfRule>
  </conditionalFormatting>
  <conditionalFormatting sqref="N40">
    <cfRule type="cellIs" priority="266" dxfId="490" operator="greaterThanOrEqual" stopIfTrue="1">
      <formula>4.5</formula>
    </cfRule>
  </conditionalFormatting>
  <conditionalFormatting sqref="O34">
    <cfRule type="cellIs" priority="265" dxfId="0" operator="equal" stopIfTrue="1">
      <formula>"Nicht bestanden"</formula>
    </cfRule>
  </conditionalFormatting>
  <conditionalFormatting sqref="N51 N56 J51:L51 H52 E52:F52 H55 E55:F55 E51:H51">
    <cfRule type="cellIs" priority="264" dxfId="490" operator="greaterThanOrEqual" stopIfTrue="1">
      <formula>4.5</formula>
    </cfRule>
  </conditionalFormatting>
  <conditionalFormatting sqref="E56:F56">
    <cfRule type="cellIs" priority="263" dxfId="490" operator="greaterThanOrEqual" stopIfTrue="1">
      <formula>4.5</formula>
    </cfRule>
  </conditionalFormatting>
  <conditionalFormatting sqref="J52:L52">
    <cfRule type="cellIs" priority="262" dxfId="490" operator="greaterThanOrEqual" stopIfTrue="1">
      <formula>4.5</formula>
    </cfRule>
  </conditionalFormatting>
  <conditionalFormatting sqref="J56">
    <cfRule type="cellIs" priority="261" dxfId="490" operator="greaterThanOrEqual" stopIfTrue="1">
      <formula>4.5</formula>
    </cfRule>
  </conditionalFormatting>
  <conditionalFormatting sqref="N52">
    <cfRule type="cellIs" priority="260" dxfId="490" operator="greaterThanOrEqual" stopIfTrue="1">
      <formula>4.5</formula>
    </cfRule>
  </conditionalFormatting>
  <conditionalFormatting sqref="J55:L55">
    <cfRule type="cellIs" priority="259" dxfId="490" operator="greaterThanOrEqual" stopIfTrue="1">
      <formula>4.5</formula>
    </cfRule>
  </conditionalFormatting>
  <conditionalFormatting sqref="N57">
    <cfRule type="cellIs" priority="258" dxfId="490" operator="greaterThanOrEqual" stopIfTrue="1">
      <formula>4.5</formula>
    </cfRule>
  </conditionalFormatting>
  <conditionalFormatting sqref="O51">
    <cfRule type="cellIs" priority="257" dxfId="0" operator="equal" stopIfTrue="1">
      <formula>"Nicht bestanden"</formula>
    </cfRule>
  </conditionalFormatting>
  <conditionalFormatting sqref="N68 N73 J68:L68 H69 E69:F69 H72 E72:F72 E68:H68">
    <cfRule type="cellIs" priority="256" dxfId="490" operator="greaterThanOrEqual" stopIfTrue="1">
      <formula>4.5</formula>
    </cfRule>
  </conditionalFormatting>
  <conditionalFormatting sqref="E73:F73">
    <cfRule type="cellIs" priority="255" dxfId="490" operator="greaterThanOrEqual" stopIfTrue="1">
      <formula>4.5</formula>
    </cfRule>
  </conditionalFormatting>
  <conditionalFormatting sqref="J69:L69">
    <cfRule type="cellIs" priority="254" dxfId="490" operator="greaterThanOrEqual" stopIfTrue="1">
      <formula>4.5</formula>
    </cfRule>
  </conditionalFormatting>
  <conditionalFormatting sqref="J73">
    <cfRule type="cellIs" priority="253" dxfId="490" operator="greaterThanOrEqual" stopIfTrue="1">
      <formula>4.5</formula>
    </cfRule>
  </conditionalFormatting>
  <conditionalFormatting sqref="N69">
    <cfRule type="cellIs" priority="252" dxfId="490" operator="greaterThanOrEqual" stopIfTrue="1">
      <formula>4.5</formula>
    </cfRule>
  </conditionalFormatting>
  <conditionalFormatting sqref="J72:L72">
    <cfRule type="cellIs" priority="251" dxfId="490" operator="greaterThanOrEqual" stopIfTrue="1">
      <formula>4.5</formula>
    </cfRule>
  </conditionalFormatting>
  <conditionalFormatting sqref="N74">
    <cfRule type="cellIs" priority="250" dxfId="490" operator="greaterThanOrEqual" stopIfTrue="1">
      <formula>4.5</formula>
    </cfRule>
  </conditionalFormatting>
  <conditionalFormatting sqref="O68">
    <cfRule type="cellIs" priority="249" dxfId="0" operator="equal" stopIfTrue="1">
      <formula>"Nicht bestanden"</formula>
    </cfRule>
  </conditionalFormatting>
  <conditionalFormatting sqref="N85 N90 J85:L85 H86 E86:F86 H89 E89:F89 E85:H85">
    <cfRule type="cellIs" priority="248" dxfId="490" operator="greaterThanOrEqual" stopIfTrue="1">
      <formula>4.5</formula>
    </cfRule>
  </conditionalFormatting>
  <conditionalFormatting sqref="E90:F90">
    <cfRule type="cellIs" priority="247" dxfId="490" operator="greaterThanOrEqual" stopIfTrue="1">
      <formula>4.5</formula>
    </cfRule>
  </conditionalFormatting>
  <conditionalFormatting sqref="J86:L86">
    <cfRule type="cellIs" priority="246" dxfId="490" operator="greaterThanOrEqual" stopIfTrue="1">
      <formula>4.5</formula>
    </cfRule>
  </conditionalFormatting>
  <conditionalFormatting sqref="J90">
    <cfRule type="cellIs" priority="245" dxfId="490" operator="greaterThanOrEqual" stopIfTrue="1">
      <formula>4.5</formula>
    </cfRule>
  </conditionalFormatting>
  <conditionalFormatting sqref="N86">
    <cfRule type="cellIs" priority="244" dxfId="490" operator="greaterThanOrEqual" stopIfTrue="1">
      <formula>4.5</formula>
    </cfRule>
  </conditionalFormatting>
  <conditionalFormatting sqref="J89:L89">
    <cfRule type="cellIs" priority="243" dxfId="490" operator="greaterThanOrEqual" stopIfTrue="1">
      <formula>4.5</formula>
    </cfRule>
  </conditionalFormatting>
  <conditionalFormatting sqref="N91">
    <cfRule type="cellIs" priority="242" dxfId="490" operator="greaterThanOrEqual" stopIfTrue="1">
      <formula>4.5</formula>
    </cfRule>
  </conditionalFormatting>
  <conditionalFormatting sqref="O85">
    <cfRule type="cellIs" priority="241" dxfId="0" operator="equal" stopIfTrue="1">
      <formula>"Nicht bestanden"</formula>
    </cfRule>
  </conditionalFormatting>
  <conditionalFormatting sqref="N102 N107 J102:L102 H103 E103:F103 H106 E106:F106 E102:H102">
    <cfRule type="cellIs" priority="240" dxfId="490" operator="greaterThanOrEqual" stopIfTrue="1">
      <formula>4.5</formula>
    </cfRule>
  </conditionalFormatting>
  <conditionalFormatting sqref="E107:F107">
    <cfRule type="cellIs" priority="239" dxfId="490" operator="greaterThanOrEqual" stopIfTrue="1">
      <formula>4.5</formula>
    </cfRule>
  </conditionalFormatting>
  <conditionalFormatting sqref="J103:L103">
    <cfRule type="cellIs" priority="238" dxfId="490" operator="greaterThanOrEqual" stopIfTrue="1">
      <formula>4.5</formula>
    </cfRule>
  </conditionalFormatting>
  <conditionalFormatting sqref="J107">
    <cfRule type="cellIs" priority="237" dxfId="490" operator="greaterThanOrEqual" stopIfTrue="1">
      <formula>4.5</formula>
    </cfRule>
  </conditionalFormatting>
  <conditionalFormatting sqref="N103">
    <cfRule type="cellIs" priority="236" dxfId="490" operator="greaterThanOrEqual" stopIfTrue="1">
      <formula>4.5</formula>
    </cfRule>
  </conditionalFormatting>
  <conditionalFormatting sqref="J106:L106">
    <cfRule type="cellIs" priority="235" dxfId="490" operator="greaterThanOrEqual" stopIfTrue="1">
      <formula>4.5</formula>
    </cfRule>
  </conditionalFormatting>
  <conditionalFormatting sqref="N108">
    <cfRule type="cellIs" priority="234" dxfId="490" operator="greaterThanOrEqual" stopIfTrue="1">
      <formula>4.5</formula>
    </cfRule>
  </conditionalFormatting>
  <conditionalFormatting sqref="O102">
    <cfRule type="cellIs" priority="233" dxfId="0" operator="equal" stopIfTrue="1">
      <formula>"Nicht bestanden"</formula>
    </cfRule>
  </conditionalFormatting>
  <conditionalFormatting sqref="N119 N124 J119:L119 H120 E120:F120 H123 E123:F123 E119:H119">
    <cfRule type="cellIs" priority="232" dxfId="490" operator="greaterThanOrEqual" stopIfTrue="1">
      <formula>4.5</formula>
    </cfRule>
  </conditionalFormatting>
  <conditionalFormatting sqref="E124:F124">
    <cfRule type="cellIs" priority="231" dxfId="490" operator="greaterThanOrEqual" stopIfTrue="1">
      <formula>4.5</formula>
    </cfRule>
  </conditionalFormatting>
  <conditionalFormatting sqref="J120:L120">
    <cfRule type="cellIs" priority="230" dxfId="490" operator="greaterThanOrEqual" stopIfTrue="1">
      <formula>4.5</formula>
    </cfRule>
  </conditionalFormatting>
  <conditionalFormatting sqref="J124">
    <cfRule type="cellIs" priority="229" dxfId="490" operator="greaterThanOrEqual" stopIfTrue="1">
      <formula>4.5</formula>
    </cfRule>
  </conditionalFormatting>
  <conditionalFormatting sqref="N120">
    <cfRule type="cellIs" priority="228" dxfId="490" operator="greaterThanOrEqual" stopIfTrue="1">
      <formula>4.5</formula>
    </cfRule>
  </conditionalFormatting>
  <conditionalFormatting sqref="J123:L123">
    <cfRule type="cellIs" priority="227" dxfId="490" operator="greaterThanOrEqual" stopIfTrue="1">
      <formula>4.5</formula>
    </cfRule>
  </conditionalFormatting>
  <conditionalFormatting sqref="N125">
    <cfRule type="cellIs" priority="226" dxfId="490" operator="greaterThanOrEqual" stopIfTrue="1">
      <formula>4.5</formula>
    </cfRule>
  </conditionalFormatting>
  <conditionalFormatting sqref="O119">
    <cfRule type="cellIs" priority="225" dxfId="0" operator="equal" stopIfTrue="1">
      <formula>"Nicht bestanden"</formula>
    </cfRule>
  </conditionalFormatting>
  <conditionalFormatting sqref="N136 N141 J136:L136 H137 E137:F137 H140 E140:F140 E136:H136">
    <cfRule type="cellIs" priority="224" dxfId="490" operator="greaterThanOrEqual" stopIfTrue="1">
      <formula>4.5</formula>
    </cfRule>
  </conditionalFormatting>
  <conditionalFormatting sqref="E141:F141">
    <cfRule type="cellIs" priority="223" dxfId="490" operator="greaterThanOrEqual" stopIfTrue="1">
      <formula>4.5</formula>
    </cfRule>
  </conditionalFormatting>
  <conditionalFormatting sqref="J137:L137">
    <cfRule type="cellIs" priority="222" dxfId="490" operator="greaterThanOrEqual" stopIfTrue="1">
      <formula>4.5</formula>
    </cfRule>
  </conditionalFormatting>
  <conditionalFormatting sqref="J141">
    <cfRule type="cellIs" priority="221" dxfId="490" operator="greaterThanOrEqual" stopIfTrue="1">
      <formula>4.5</formula>
    </cfRule>
  </conditionalFormatting>
  <conditionalFormatting sqref="N137">
    <cfRule type="cellIs" priority="220" dxfId="490" operator="greaterThanOrEqual" stopIfTrue="1">
      <formula>4.5</formula>
    </cfRule>
  </conditionalFormatting>
  <conditionalFormatting sqref="J140:L140">
    <cfRule type="cellIs" priority="219" dxfId="490" operator="greaterThanOrEqual" stopIfTrue="1">
      <formula>4.5</formula>
    </cfRule>
  </conditionalFormatting>
  <conditionalFormatting sqref="N142">
    <cfRule type="cellIs" priority="218" dxfId="490" operator="greaterThanOrEqual" stopIfTrue="1">
      <formula>4.5</formula>
    </cfRule>
  </conditionalFormatting>
  <conditionalFormatting sqref="O136">
    <cfRule type="cellIs" priority="217" dxfId="0" operator="equal" stopIfTrue="1">
      <formula>"Nicht bestanden"</formula>
    </cfRule>
  </conditionalFormatting>
  <conditionalFormatting sqref="N153 N158 J153:L153 H154 E154:F154 H157 E157:F157 E153:H153">
    <cfRule type="cellIs" priority="216" dxfId="490" operator="greaterThanOrEqual" stopIfTrue="1">
      <formula>4.5</formula>
    </cfRule>
  </conditionalFormatting>
  <conditionalFormatting sqref="E158:F158">
    <cfRule type="cellIs" priority="215" dxfId="490" operator="greaterThanOrEqual" stopIfTrue="1">
      <formula>4.5</formula>
    </cfRule>
  </conditionalFormatting>
  <conditionalFormatting sqref="J154:L154">
    <cfRule type="cellIs" priority="214" dxfId="490" operator="greaterThanOrEqual" stopIfTrue="1">
      <formula>4.5</formula>
    </cfRule>
  </conditionalFormatting>
  <conditionalFormatting sqref="J158">
    <cfRule type="cellIs" priority="213" dxfId="490" operator="greaterThanOrEqual" stopIfTrue="1">
      <formula>4.5</formula>
    </cfRule>
  </conditionalFormatting>
  <conditionalFormatting sqref="N154">
    <cfRule type="cellIs" priority="212" dxfId="490" operator="greaterThanOrEqual" stopIfTrue="1">
      <formula>4.5</formula>
    </cfRule>
  </conditionalFormatting>
  <conditionalFormatting sqref="J157:L157">
    <cfRule type="cellIs" priority="211" dxfId="490" operator="greaterThanOrEqual" stopIfTrue="1">
      <formula>4.5</formula>
    </cfRule>
  </conditionalFormatting>
  <conditionalFormatting sqref="N159">
    <cfRule type="cellIs" priority="210" dxfId="490" operator="greaterThanOrEqual" stopIfTrue="1">
      <formula>4.5</formula>
    </cfRule>
  </conditionalFormatting>
  <conditionalFormatting sqref="O153">
    <cfRule type="cellIs" priority="209" dxfId="0" operator="equal" stopIfTrue="1">
      <formula>"Nicht bestanden"</formula>
    </cfRule>
  </conditionalFormatting>
  <conditionalFormatting sqref="N170 N175 J170:L170 H171 E171:F171 H174 E174:F174 E170:H170">
    <cfRule type="cellIs" priority="208" dxfId="490" operator="greaterThanOrEqual" stopIfTrue="1">
      <formula>4.5</formula>
    </cfRule>
  </conditionalFormatting>
  <conditionalFormatting sqref="E175:F175">
    <cfRule type="cellIs" priority="207" dxfId="490" operator="greaterThanOrEqual" stopIfTrue="1">
      <formula>4.5</formula>
    </cfRule>
  </conditionalFormatting>
  <conditionalFormatting sqref="J171:L171">
    <cfRule type="cellIs" priority="206" dxfId="490" operator="greaterThanOrEqual" stopIfTrue="1">
      <formula>4.5</formula>
    </cfRule>
  </conditionalFormatting>
  <conditionalFormatting sqref="J175">
    <cfRule type="cellIs" priority="205" dxfId="490" operator="greaterThanOrEqual" stopIfTrue="1">
      <formula>4.5</formula>
    </cfRule>
  </conditionalFormatting>
  <conditionalFormatting sqref="N171">
    <cfRule type="cellIs" priority="204" dxfId="490" operator="greaterThanOrEqual" stopIfTrue="1">
      <formula>4.5</formula>
    </cfRule>
  </conditionalFormatting>
  <conditionalFormatting sqref="J174:L174">
    <cfRule type="cellIs" priority="203" dxfId="490" operator="greaterThanOrEqual" stopIfTrue="1">
      <formula>4.5</formula>
    </cfRule>
  </conditionalFormatting>
  <conditionalFormatting sqref="N176">
    <cfRule type="cellIs" priority="202" dxfId="490" operator="greaterThanOrEqual" stopIfTrue="1">
      <formula>4.5</formula>
    </cfRule>
  </conditionalFormatting>
  <conditionalFormatting sqref="O170">
    <cfRule type="cellIs" priority="201" dxfId="0" operator="equal" stopIfTrue="1">
      <formula>"Nicht bestanden"</formula>
    </cfRule>
  </conditionalFormatting>
  <conditionalFormatting sqref="N187 N192 J187:L187 H188 E188:F188 H191 E191:F191 E187:H187">
    <cfRule type="cellIs" priority="200" dxfId="490" operator="greaterThanOrEqual" stopIfTrue="1">
      <formula>4.5</formula>
    </cfRule>
  </conditionalFormatting>
  <conditionalFormatting sqref="E192:F192">
    <cfRule type="cellIs" priority="199" dxfId="490" operator="greaterThanOrEqual" stopIfTrue="1">
      <formula>4.5</formula>
    </cfRule>
  </conditionalFormatting>
  <conditionalFormatting sqref="J188:L188">
    <cfRule type="cellIs" priority="198" dxfId="490" operator="greaterThanOrEqual" stopIfTrue="1">
      <formula>4.5</formula>
    </cfRule>
  </conditionalFormatting>
  <conditionalFormatting sqref="J192">
    <cfRule type="cellIs" priority="197" dxfId="490" operator="greaterThanOrEqual" stopIfTrue="1">
      <formula>4.5</formula>
    </cfRule>
  </conditionalFormatting>
  <conditionalFormatting sqref="N188">
    <cfRule type="cellIs" priority="196" dxfId="490" operator="greaterThanOrEqual" stopIfTrue="1">
      <formula>4.5</formula>
    </cfRule>
  </conditionalFormatting>
  <conditionalFormatting sqref="J191:L191">
    <cfRule type="cellIs" priority="195" dxfId="490" operator="greaterThanOrEqual" stopIfTrue="1">
      <formula>4.5</formula>
    </cfRule>
  </conditionalFormatting>
  <conditionalFormatting sqref="N193">
    <cfRule type="cellIs" priority="194" dxfId="490" operator="greaterThanOrEqual" stopIfTrue="1">
      <formula>4.5</formula>
    </cfRule>
  </conditionalFormatting>
  <conditionalFormatting sqref="O187">
    <cfRule type="cellIs" priority="193" dxfId="0" operator="equal" stopIfTrue="1">
      <formula>"Nicht bestanden"</formula>
    </cfRule>
  </conditionalFormatting>
  <conditionalFormatting sqref="N204 N209 J204:L204 H205 E205:F205 H208 E208:F208 E204:H204">
    <cfRule type="cellIs" priority="192" dxfId="490" operator="greaterThanOrEqual" stopIfTrue="1">
      <formula>4.5</formula>
    </cfRule>
  </conditionalFormatting>
  <conditionalFormatting sqref="E209:F209">
    <cfRule type="cellIs" priority="191" dxfId="490" operator="greaterThanOrEqual" stopIfTrue="1">
      <formula>4.5</formula>
    </cfRule>
  </conditionalFormatting>
  <conditionalFormatting sqref="J205:L205">
    <cfRule type="cellIs" priority="190" dxfId="490" operator="greaterThanOrEqual" stopIfTrue="1">
      <formula>4.5</formula>
    </cfRule>
  </conditionalFormatting>
  <conditionalFormatting sqref="J209">
    <cfRule type="cellIs" priority="189" dxfId="490" operator="greaterThanOrEqual" stopIfTrue="1">
      <formula>4.5</formula>
    </cfRule>
  </conditionalFormatting>
  <conditionalFormatting sqref="N205">
    <cfRule type="cellIs" priority="188" dxfId="490" operator="greaterThanOrEqual" stopIfTrue="1">
      <formula>4.5</formula>
    </cfRule>
  </conditionalFormatting>
  <conditionalFormatting sqref="J208:L208">
    <cfRule type="cellIs" priority="187" dxfId="490" operator="greaterThanOrEqual" stopIfTrue="1">
      <formula>4.5</formula>
    </cfRule>
  </conditionalFormatting>
  <conditionalFormatting sqref="N210">
    <cfRule type="cellIs" priority="186" dxfId="490" operator="greaterThanOrEqual" stopIfTrue="1">
      <formula>4.5</formula>
    </cfRule>
  </conditionalFormatting>
  <conditionalFormatting sqref="O204">
    <cfRule type="cellIs" priority="185" dxfId="0" operator="equal" stopIfTrue="1">
      <formula>"Nicht bestanden"</formula>
    </cfRule>
  </conditionalFormatting>
  <conditionalFormatting sqref="N221 N226 J221:L221 H222 E222:F222 H225 E225:F225 E221:H221">
    <cfRule type="cellIs" priority="184" dxfId="490" operator="greaterThanOrEqual" stopIfTrue="1">
      <formula>4.5</formula>
    </cfRule>
  </conditionalFormatting>
  <conditionalFormatting sqref="E226:F226">
    <cfRule type="cellIs" priority="183" dxfId="490" operator="greaterThanOrEqual" stopIfTrue="1">
      <formula>4.5</formula>
    </cfRule>
  </conditionalFormatting>
  <conditionalFormatting sqref="J222:L222">
    <cfRule type="cellIs" priority="182" dxfId="490" operator="greaterThanOrEqual" stopIfTrue="1">
      <formula>4.5</formula>
    </cfRule>
  </conditionalFormatting>
  <conditionalFormatting sqref="J226">
    <cfRule type="cellIs" priority="181" dxfId="490" operator="greaterThanOrEqual" stopIfTrue="1">
      <formula>4.5</formula>
    </cfRule>
  </conditionalFormatting>
  <conditionalFormatting sqref="N222">
    <cfRule type="cellIs" priority="180" dxfId="490" operator="greaterThanOrEqual" stopIfTrue="1">
      <formula>4.5</formula>
    </cfRule>
  </conditionalFormatting>
  <conditionalFormatting sqref="J225:L225">
    <cfRule type="cellIs" priority="179" dxfId="490" operator="greaterThanOrEqual" stopIfTrue="1">
      <formula>4.5</formula>
    </cfRule>
  </conditionalFormatting>
  <conditionalFormatting sqref="N227">
    <cfRule type="cellIs" priority="178" dxfId="490" operator="greaterThanOrEqual" stopIfTrue="1">
      <formula>4.5</formula>
    </cfRule>
  </conditionalFormatting>
  <conditionalFormatting sqref="O221">
    <cfRule type="cellIs" priority="177" dxfId="0" operator="equal" stopIfTrue="1">
      <formula>"Nicht bestanden"</formula>
    </cfRule>
  </conditionalFormatting>
  <conditionalFormatting sqref="N238 N243 J238:L238 H239 E239:F239 H242 E242:F242 E238:H238">
    <cfRule type="cellIs" priority="176" dxfId="490" operator="greaterThanOrEqual" stopIfTrue="1">
      <formula>4.5</formula>
    </cfRule>
  </conditionalFormatting>
  <conditionalFormatting sqref="E243:F243">
    <cfRule type="cellIs" priority="175" dxfId="490" operator="greaterThanOrEqual" stopIfTrue="1">
      <formula>4.5</formula>
    </cfRule>
  </conditionalFormatting>
  <conditionalFormatting sqref="J239:L239">
    <cfRule type="cellIs" priority="174" dxfId="490" operator="greaterThanOrEqual" stopIfTrue="1">
      <formula>4.5</formula>
    </cfRule>
  </conditionalFormatting>
  <conditionalFormatting sqref="J243">
    <cfRule type="cellIs" priority="173" dxfId="490" operator="greaterThanOrEqual" stopIfTrue="1">
      <formula>4.5</formula>
    </cfRule>
  </conditionalFormatting>
  <conditionalFormatting sqref="N239">
    <cfRule type="cellIs" priority="172" dxfId="490" operator="greaterThanOrEqual" stopIfTrue="1">
      <formula>4.5</formula>
    </cfRule>
  </conditionalFormatting>
  <conditionalFormatting sqref="J242:L242">
    <cfRule type="cellIs" priority="171" dxfId="490" operator="greaterThanOrEqual" stopIfTrue="1">
      <formula>4.5</formula>
    </cfRule>
  </conditionalFormatting>
  <conditionalFormatting sqref="N244">
    <cfRule type="cellIs" priority="170" dxfId="490" operator="greaterThanOrEqual" stopIfTrue="1">
      <formula>4.5</formula>
    </cfRule>
  </conditionalFormatting>
  <conditionalFormatting sqref="O238">
    <cfRule type="cellIs" priority="169" dxfId="0" operator="equal" stopIfTrue="1">
      <formula>"Nicht bestanden"</formula>
    </cfRule>
  </conditionalFormatting>
  <conditionalFormatting sqref="N255 N260 J255:L255 H256 E256:F256 H259 E259:F259 E255:H255">
    <cfRule type="cellIs" priority="168" dxfId="490" operator="greaterThanOrEqual" stopIfTrue="1">
      <formula>4.5</formula>
    </cfRule>
  </conditionalFormatting>
  <conditionalFormatting sqref="E260:F260">
    <cfRule type="cellIs" priority="167" dxfId="490" operator="greaterThanOrEqual" stopIfTrue="1">
      <formula>4.5</formula>
    </cfRule>
  </conditionalFormatting>
  <conditionalFormatting sqref="J256:L256">
    <cfRule type="cellIs" priority="166" dxfId="490" operator="greaterThanOrEqual" stopIfTrue="1">
      <formula>4.5</formula>
    </cfRule>
  </conditionalFormatting>
  <conditionalFormatting sqref="J260">
    <cfRule type="cellIs" priority="165" dxfId="490" operator="greaterThanOrEqual" stopIfTrue="1">
      <formula>4.5</formula>
    </cfRule>
  </conditionalFormatting>
  <conditionalFormatting sqref="N256">
    <cfRule type="cellIs" priority="164" dxfId="490" operator="greaterThanOrEqual" stopIfTrue="1">
      <formula>4.5</formula>
    </cfRule>
  </conditionalFormatting>
  <conditionalFormatting sqref="J259:L259">
    <cfRule type="cellIs" priority="163" dxfId="490" operator="greaterThanOrEqual" stopIfTrue="1">
      <formula>4.5</formula>
    </cfRule>
  </conditionalFormatting>
  <conditionalFormatting sqref="N261">
    <cfRule type="cellIs" priority="162" dxfId="490" operator="greaterThanOrEqual" stopIfTrue="1">
      <formula>4.5</formula>
    </cfRule>
  </conditionalFormatting>
  <conditionalFormatting sqref="O255">
    <cfRule type="cellIs" priority="161" dxfId="0" operator="equal" stopIfTrue="1">
      <formula>"Nicht bestanden"</formula>
    </cfRule>
  </conditionalFormatting>
  <conditionalFormatting sqref="N272 N277 J272:L272 H273 E273:F273 H276 E276:F276 E272:H272">
    <cfRule type="cellIs" priority="160" dxfId="490" operator="greaterThanOrEqual" stopIfTrue="1">
      <formula>4.5</formula>
    </cfRule>
  </conditionalFormatting>
  <conditionalFormatting sqref="E277:F277">
    <cfRule type="cellIs" priority="159" dxfId="490" operator="greaterThanOrEqual" stopIfTrue="1">
      <formula>4.5</formula>
    </cfRule>
  </conditionalFormatting>
  <conditionalFormatting sqref="J273:L273">
    <cfRule type="cellIs" priority="158" dxfId="490" operator="greaterThanOrEqual" stopIfTrue="1">
      <formula>4.5</formula>
    </cfRule>
  </conditionalFormatting>
  <conditionalFormatting sqref="J277">
    <cfRule type="cellIs" priority="157" dxfId="490" operator="greaterThanOrEqual" stopIfTrue="1">
      <formula>4.5</formula>
    </cfRule>
  </conditionalFormatting>
  <conditionalFormatting sqref="N273">
    <cfRule type="cellIs" priority="156" dxfId="490" operator="greaterThanOrEqual" stopIfTrue="1">
      <formula>4.5</formula>
    </cfRule>
  </conditionalFormatting>
  <conditionalFormatting sqref="J276:L276">
    <cfRule type="cellIs" priority="155" dxfId="490" operator="greaterThanOrEqual" stopIfTrue="1">
      <formula>4.5</formula>
    </cfRule>
  </conditionalFormatting>
  <conditionalFormatting sqref="N278">
    <cfRule type="cellIs" priority="154" dxfId="490" operator="greaterThanOrEqual" stopIfTrue="1">
      <formula>4.5</formula>
    </cfRule>
  </conditionalFormatting>
  <conditionalFormatting sqref="O272">
    <cfRule type="cellIs" priority="153" dxfId="0" operator="equal" stopIfTrue="1">
      <formula>"Nicht bestanden"</formula>
    </cfRule>
  </conditionalFormatting>
  <conditionalFormatting sqref="N289 N294 J289:L289 H290 E290:F290 H293 E293:F293 E289:H289">
    <cfRule type="cellIs" priority="152" dxfId="490" operator="greaterThanOrEqual" stopIfTrue="1">
      <formula>4.5</formula>
    </cfRule>
  </conditionalFormatting>
  <conditionalFormatting sqref="E294:F294">
    <cfRule type="cellIs" priority="151" dxfId="490" operator="greaterThanOrEqual" stopIfTrue="1">
      <formula>4.5</formula>
    </cfRule>
  </conditionalFormatting>
  <conditionalFormatting sqref="J290:L290">
    <cfRule type="cellIs" priority="150" dxfId="490" operator="greaterThanOrEqual" stopIfTrue="1">
      <formula>4.5</formula>
    </cfRule>
  </conditionalFormatting>
  <conditionalFormatting sqref="J294">
    <cfRule type="cellIs" priority="149" dxfId="490" operator="greaterThanOrEqual" stopIfTrue="1">
      <formula>4.5</formula>
    </cfRule>
  </conditionalFormatting>
  <conditionalFormatting sqref="N290">
    <cfRule type="cellIs" priority="148" dxfId="490" operator="greaterThanOrEqual" stopIfTrue="1">
      <formula>4.5</formula>
    </cfRule>
  </conditionalFormatting>
  <conditionalFormatting sqref="J293:L293">
    <cfRule type="cellIs" priority="147" dxfId="490" operator="greaterThanOrEqual" stopIfTrue="1">
      <formula>4.5</formula>
    </cfRule>
  </conditionalFormatting>
  <conditionalFormatting sqref="N295">
    <cfRule type="cellIs" priority="146" dxfId="490" operator="greaterThanOrEqual" stopIfTrue="1">
      <formula>4.5</formula>
    </cfRule>
  </conditionalFormatting>
  <conditionalFormatting sqref="O289">
    <cfRule type="cellIs" priority="145" dxfId="0" operator="equal" stopIfTrue="1">
      <formula>"Nicht bestanden"</formula>
    </cfRule>
  </conditionalFormatting>
  <conditionalFormatting sqref="N306 N311 J306:L306 H307 E307:F307 H310 E310:F310 E306:H306">
    <cfRule type="cellIs" priority="144" dxfId="490" operator="greaterThanOrEqual" stopIfTrue="1">
      <formula>4.5</formula>
    </cfRule>
  </conditionalFormatting>
  <conditionalFormatting sqref="E311:F311">
    <cfRule type="cellIs" priority="143" dxfId="490" operator="greaterThanOrEqual" stopIfTrue="1">
      <formula>4.5</formula>
    </cfRule>
  </conditionalFormatting>
  <conditionalFormatting sqref="J307:L307">
    <cfRule type="cellIs" priority="142" dxfId="490" operator="greaterThanOrEqual" stopIfTrue="1">
      <formula>4.5</formula>
    </cfRule>
  </conditionalFormatting>
  <conditionalFormatting sqref="J311">
    <cfRule type="cellIs" priority="141" dxfId="490" operator="greaterThanOrEqual" stopIfTrue="1">
      <formula>4.5</formula>
    </cfRule>
  </conditionalFormatting>
  <conditionalFormatting sqref="N307">
    <cfRule type="cellIs" priority="140" dxfId="490" operator="greaterThanOrEqual" stopIfTrue="1">
      <formula>4.5</formula>
    </cfRule>
  </conditionalFormatting>
  <conditionalFormatting sqref="J310:L310">
    <cfRule type="cellIs" priority="139" dxfId="490" operator="greaterThanOrEqual" stopIfTrue="1">
      <formula>4.5</formula>
    </cfRule>
  </conditionalFormatting>
  <conditionalFormatting sqref="N312">
    <cfRule type="cellIs" priority="138" dxfId="490" operator="greaterThanOrEqual" stopIfTrue="1">
      <formula>4.5</formula>
    </cfRule>
  </conditionalFormatting>
  <conditionalFormatting sqref="O306">
    <cfRule type="cellIs" priority="137" dxfId="0" operator="equal" stopIfTrue="1">
      <formula>"Nicht bestanden"</formula>
    </cfRule>
  </conditionalFormatting>
  <conditionalFormatting sqref="N323 N328 J323:L323 H324 E324:F324 H327 E327:F327 E323:H323">
    <cfRule type="cellIs" priority="136" dxfId="490" operator="greaterThanOrEqual" stopIfTrue="1">
      <formula>4.5</formula>
    </cfRule>
  </conditionalFormatting>
  <conditionalFormatting sqref="E328:F328">
    <cfRule type="cellIs" priority="135" dxfId="490" operator="greaterThanOrEqual" stopIfTrue="1">
      <formula>4.5</formula>
    </cfRule>
  </conditionalFormatting>
  <conditionalFormatting sqref="J324:L324">
    <cfRule type="cellIs" priority="134" dxfId="490" operator="greaterThanOrEqual" stopIfTrue="1">
      <formula>4.5</formula>
    </cfRule>
  </conditionalFormatting>
  <conditionalFormatting sqref="J328">
    <cfRule type="cellIs" priority="133" dxfId="490" operator="greaterThanOrEqual" stopIfTrue="1">
      <formula>4.5</formula>
    </cfRule>
  </conditionalFormatting>
  <conditionalFormatting sqref="N324">
    <cfRule type="cellIs" priority="132" dxfId="490" operator="greaterThanOrEqual" stopIfTrue="1">
      <formula>4.5</formula>
    </cfRule>
  </conditionalFormatting>
  <conditionalFormatting sqref="J327:L327">
    <cfRule type="cellIs" priority="131" dxfId="490" operator="greaterThanOrEqual" stopIfTrue="1">
      <formula>4.5</formula>
    </cfRule>
  </conditionalFormatting>
  <conditionalFormatting sqref="N329">
    <cfRule type="cellIs" priority="130" dxfId="490" operator="greaterThanOrEqual" stopIfTrue="1">
      <formula>4.5</formula>
    </cfRule>
  </conditionalFormatting>
  <conditionalFormatting sqref="O323">
    <cfRule type="cellIs" priority="129" dxfId="0" operator="equal" stopIfTrue="1">
      <formula>"Nicht bestanden"</formula>
    </cfRule>
  </conditionalFormatting>
  <conditionalFormatting sqref="N340 N345 J340:L340 H341 E341:F341 H344 E344:F344 E340:H340">
    <cfRule type="cellIs" priority="128" dxfId="490" operator="greaterThanOrEqual" stopIfTrue="1">
      <formula>4.5</formula>
    </cfRule>
  </conditionalFormatting>
  <conditionalFormatting sqref="E345:F345">
    <cfRule type="cellIs" priority="127" dxfId="490" operator="greaterThanOrEqual" stopIfTrue="1">
      <formula>4.5</formula>
    </cfRule>
  </conditionalFormatting>
  <conditionalFormatting sqref="J341:L341">
    <cfRule type="cellIs" priority="126" dxfId="490" operator="greaterThanOrEqual" stopIfTrue="1">
      <formula>4.5</formula>
    </cfRule>
  </conditionalFormatting>
  <conditionalFormatting sqref="J345">
    <cfRule type="cellIs" priority="125" dxfId="490" operator="greaterThanOrEqual" stopIfTrue="1">
      <formula>4.5</formula>
    </cfRule>
  </conditionalFormatting>
  <conditionalFormatting sqref="N341">
    <cfRule type="cellIs" priority="124" dxfId="490" operator="greaterThanOrEqual" stopIfTrue="1">
      <formula>4.5</formula>
    </cfRule>
  </conditionalFormatting>
  <conditionalFormatting sqref="J344:L344">
    <cfRule type="cellIs" priority="123" dxfId="490" operator="greaterThanOrEqual" stopIfTrue="1">
      <formula>4.5</formula>
    </cfRule>
  </conditionalFormatting>
  <conditionalFormatting sqref="N346">
    <cfRule type="cellIs" priority="122" dxfId="490" operator="greaterThanOrEqual" stopIfTrue="1">
      <formula>4.5</formula>
    </cfRule>
  </conditionalFormatting>
  <conditionalFormatting sqref="O340">
    <cfRule type="cellIs" priority="121" dxfId="0" operator="equal" stopIfTrue="1">
      <formula>"Nicht bestanden"</formula>
    </cfRule>
  </conditionalFormatting>
  <conditionalFormatting sqref="N357 N362 J357:L357 H358 E358:F358 H361 E361:F361 E357:H357">
    <cfRule type="cellIs" priority="120" dxfId="490" operator="greaterThanOrEqual" stopIfTrue="1">
      <formula>4.5</formula>
    </cfRule>
  </conditionalFormatting>
  <conditionalFormatting sqref="E362:F362">
    <cfRule type="cellIs" priority="119" dxfId="490" operator="greaterThanOrEqual" stopIfTrue="1">
      <formula>4.5</formula>
    </cfRule>
  </conditionalFormatting>
  <conditionalFormatting sqref="J358:L358">
    <cfRule type="cellIs" priority="118" dxfId="490" operator="greaterThanOrEqual" stopIfTrue="1">
      <formula>4.5</formula>
    </cfRule>
  </conditionalFormatting>
  <conditionalFormatting sqref="J362">
    <cfRule type="cellIs" priority="117" dxfId="490" operator="greaterThanOrEqual" stopIfTrue="1">
      <formula>4.5</formula>
    </cfRule>
  </conditionalFormatting>
  <conditionalFormatting sqref="N358">
    <cfRule type="cellIs" priority="116" dxfId="490" operator="greaterThanOrEqual" stopIfTrue="1">
      <formula>4.5</formula>
    </cfRule>
  </conditionalFormatting>
  <conditionalFormatting sqref="J361:L361">
    <cfRule type="cellIs" priority="115" dxfId="490" operator="greaterThanOrEqual" stopIfTrue="1">
      <formula>4.5</formula>
    </cfRule>
  </conditionalFormatting>
  <conditionalFormatting sqref="N363">
    <cfRule type="cellIs" priority="114" dxfId="490" operator="greaterThanOrEqual" stopIfTrue="1">
      <formula>4.5</formula>
    </cfRule>
  </conditionalFormatting>
  <conditionalFormatting sqref="O357">
    <cfRule type="cellIs" priority="113" dxfId="0" operator="equal" stopIfTrue="1">
      <formula>"Nicht bestanden"</formula>
    </cfRule>
  </conditionalFormatting>
  <conditionalFormatting sqref="N374 N379 J374:L374 H375 E375:F375 H378 E378:F378 E374:H374">
    <cfRule type="cellIs" priority="112" dxfId="490" operator="greaterThanOrEqual" stopIfTrue="1">
      <formula>4.5</formula>
    </cfRule>
  </conditionalFormatting>
  <conditionalFormatting sqref="E379:F379">
    <cfRule type="cellIs" priority="111" dxfId="490" operator="greaterThanOrEqual" stopIfTrue="1">
      <formula>4.5</formula>
    </cfRule>
  </conditionalFormatting>
  <conditionalFormatting sqref="J375:L375">
    <cfRule type="cellIs" priority="110" dxfId="490" operator="greaterThanOrEqual" stopIfTrue="1">
      <formula>4.5</formula>
    </cfRule>
  </conditionalFormatting>
  <conditionalFormatting sqref="J379">
    <cfRule type="cellIs" priority="109" dxfId="490" operator="greaterThanOrEqual" stopIfTrue="1">
      <formula>4.5</formula>
    </cfRule>
  </conditionalFormatting>
  <conditionalFormatting sqref="N375">
    <cfRule type="cellIs" priority="108" dxfId="490" operator="greaterThanOrEqual" stopIfTrue="1">
      <formula>4.5</formula>
    </cfRule>
  </conditionalFormatting>
  <conditionalFormatting sqref="J378:L378">
    <cfRule type="cellIs" priority="107" dxfId="490" operator="greaterThanOrEqual" stopIfTrue="1">
      <formula>4.5</formula>
    </cfRule>
  </conditionalFormatting>
  <conditionalFormatting sqref="N380">
    <cfRule type="cellIs" priority="106" dxfId="490" operator="greaterThanOrEqual" stopIfTrue="1">
      <formula>4.5</formula>
    </cfRule>
  </conditionalFormatting>
  <conditionalFormatting sqref="O374">
    <cfRule type="cellIs" priority="105" dxfId="0" operator="equal" stopIfTrue="1">
      <formula>"Nicht bestanden"</formula>
    </cfRule>
  </conditionalFormatting>
  <conditionalFormatting sqref="N391 N396 J391:L391 H392 E392:F392 H395 E395:F395 E391:H391">
    <cfRule type="cellIs" priority="104" dxfId="490" operator="greaterThanOrEqual" stopIfTrue="1">
      <formula>4.5</formula>
    </cfRule>
  </conditionalFormatting>
  <conditionalFormatting sqref="E396:F396">
    <cfRule type="cellIs" priority="103" dxfId="490" operator="greaterThanOrEqual" stopIfTrue="1">
      <formula>4.5</formula>
    </cfRule>
  </conditionalFormatting>
  <conditionalFormatting sqref="J392:L392">
    <cfRule type="cellIs" priority="102" dxfId="490" operator="greaterThanOrEqual" stopIfTrue="1">
      <formula>4.5</formula>
    </cfRule>
  </conditionalFormatting>
  <conditionalFormatting sqref="J396">
    <cfRule type="cellIs" priority="101" dxfId="490" operator="greaterThanOrEqual" stopIfTrue="1">
      <formula>4.5</formula>
    </cfRule>
  </conditionalFormatting>
  <conditionalFormatting sqref="N392">
    <cfRule type="cellIs" priority="100" dxfId="490" operator="greaterThanOrEqual" stopIfTrue="1">
      <formula>4.5</formula>
    </cfRule>
  </conditionalFormatting>
  <conditionalFormatting sqref="J395:L395">
    <cfRule type="cellIs" priority="99" dxfId="490" operator="greaterThanOrEqual" stopIfTrue="1">
      <formula>4.5</formula>
    </cfRule>
  </conditionalFormatting>
  <conditionalFormatting sqref="N397">
    <cfRule type="cellIs" priority="98" dxfId="490" operator="greaterThanOrEqual" stopIfTrue="1">
      <formula>4.5</formula>
    </cfRule>
  </conditionalFormatting>
  <conditionalFormatting sqref="O391">
    <cfRule type="cellIs" priority="97" dxfId="0" operator="equal" stopIfTrue="1">
      <formula>"Nicht bestanden"</formula>
    </cfRule>
  </conditionalFormatting>
  <conditionalFormatting sqref="N408 N413 J408:L408 H409 E409:F409 H412 E412:F412 E408:H408">
    <cfRule type="cellIs" priority="96" dxfId="490" operator="greaterThanOrEqual" stopIfTrue="1">
      <formula>4.5</formula>
    </cfRule>
  </conditionalFormatting>
  <conditionalFormatting sqref="E413:F413">
    <cfRule type="cellIs" priority="95" dxfId="490" operator="greaterThanOrEqual" stopIfTrue="1">
      <formula>4.5</formula>
    </cfRule>
  </conditionalFormatting>
  <conditionalFormatting sqref="J409:L409">
    <cfRule type="cellIs" priority="94" dxfId="490" operator="greaterThanOrEqual" stopIfTrue="1">
      <formula>4.5</formula>
    </cfRule>
  </conditionalFormatting>
  <conditionalFormatting sqref="J413">
    <cfRule type="cellIs" priority="93" dxfId="490" operator="greaterThanOrEqual" stopIfTrue="1">
      <formula>4.5</formula>
    </cfRule>
  </conditionalFormatting>
  <conditionalFormatting sqref="N409">
    <cfRule type="cellIs" priority="92" dxfId="490" operator="greaterThanOrEqual" stopIfTrue="1">
      <formula>4.5</formula>
    </cfRule>
  </conditionalFormatting>
  <conditionalFormatting sqref="J412:L412">
    <cfRule type="cellIs" priority="91" dxfId="490" operator="greaterThanOrEqual" stopIfTrue="1">
      <formula>4.5</formula>
    </cfRule>
  </conditionalFormatting>
  <conditionalFormatting sqref="N414">
    <cfRule type="cellIs" priority="90" dxfId="490" operator="greaterThanOrEqual" stopIfTrue="1">
      <formula>4.5</formula>
    </cfRule>
  </conditionalFormatting>
  <conditionalFormatting sqref="O408">
    <cfRule type="cellIs" priority="89" dxfId="0" operator="equal" stopIfTrue="1">
      <formula>"Nicht bestanden"</formula>
    </cfRule>
  </conditionalFormatting>
  <conditionalFormatting sqref="N425 N430 J425:L425 H426 E426:F426 H429 E429:F429 E425:H425">
    <cfRule type="cellIs" priority="88" dxfId="490" operator="greaterThanOrEqual" stopIfTrue="1">
      <formula>4.5</formula>
    </cfRule>
  </conditionalFormatting>
  <conditionalFormatting sqref="E430:F430">
    <cfRule type="cellIs" priority="87" dxfId="490" operator="greaterThanOrEqual" stopIfTrue="1">
      <formula>4.5</formula>
    </cfRule>
  </conditionalFormatting>
  <conditionalFormatting sqref="J426:L426">
    <cfRule type="cellIs" priority="86" dxfId="490" operator="greaterThanOrEqual" stopIfTrue="1">
      <formula>4.5</formula>
    </cfRule>
  </conditionalFormatting>
  <conditionalFormatting sqref="J430">
    <cfRule type="cellIs" priority="85" dxfId="490" operator="greaterThanOrEqual" stopIfTrue="1">
      <formula>4.5</formula>
    </cfRule>
  </conditionalFormatting>
  <conditionalFormatting sqref="N426">
    <cfRule type="cellIs" priority="84" dxfId="490" operator="greaterThanOrEqual" stopIfTrue="1">
      <formula>4.5</formula>
    </cfRule>
  </conditionalFormatting>
  <conditionalFormatting sqref="J429:L429">
    <cfRule type="cellIs" priority="83" dxfId="490" operator="greaterThanOrEqual" stopIfTrue="1">
      <formula>4.5</formula>
    </cfRule>
  </conditionalFormatting>
  <conditionalFormatting sqref="N431">
    <cfRule type="cellIs" priority="82" dxfId="490" operator="greaterThanOrEqual" stopIfTrue="1">
      <formula>4.5</formula>
    </cfRule>
  </conditionalFormatting>
  <conditionalFormatting sqref="O425">
    <cfRule type="cellIs" priority="81" dxfId="0" operator="equal" stopIfTrue="1">
      <formula>"Nicht bestanden"</formula>
    </cfRule>
  </conditionalFormatting>
  <conditionalFormatting sqref="N442 N447 J442:L442 H443 E443:F443 H446 E446:F446 E442:H442">
    <cfRule type="cellIs" priority="80" dxfId="490" operator="greaterThanOrEqual" stopIfTrue="1">
      <formula>4.5</formula>
    </cfRule>
  </conditionalFormatting>
  <conditionalFormatting sqref="E447:F447">
    <cfRule type="cellIs" priority="79" dxfId="490" operator="greaterThanOrEqual" stopIfTrue="1">
      <formula>4.5</formula>
    </cfRule>
  </conditionalFormatting>
  <conditionalFormatting sqref="J443:L443">
    <cfRule type="cellIs" priority="78" dxfId="490" operator="greaterThanOrEqual" stopIfTrue="1">
      <formula>4.5</formula>
    </cfRule>
  </conditionalFormatting>
  <conditionalFormatting sqref="J447">
    <cfRule type="cellIs" priority="77" dxfId="490" operator="greaterThanOrEqual" stopIfTrue="1">
      <formula>4.5</formula>
    </cfRule>
  </conditionalFormatting>
  <conditionalFormatting sqref="N443">
    <cfRule type="cellIs" priority="76" dxfId="490" operator="greaterThanOrEqual" stopIfTrue="1">
      <formula>4.5</formula>
    </cfRule>
  </conditionalFormatting>
  <conditionalFormatting sqref="J446:L446">
    <cfRule type="cellIs" priority="75" dxfId="490" operator="greaterThanOrEqual" stopIfTrue="1">
      <formula>4.5</formula>
    </cfRule>
  </conditionalFormatting>
  <conditionalFormatting sqref="N448">
    <cfRule type="cellIs" priority="74" dxfId="490" operator="greaterThanOrEqual" stopIfTrue="1">
      <formula>4.5</formula>
    </cfRule>
  </conditionalFormatting>
  <conditionalFormatting sqref="O442">
    <cfRule type="cellIs" priority="73" dxfId="0" operator="equal" stopIfTrue="1">
      <formula>"Nicht bestanden"</formula>
    </cfRule>
  </conditionalFormatting>
  <conditionalFormatting sqref="N459 N464 J459:L459 H460 E460:F460 H463 E463:F463 E459:H459">
    <cfRule type="cellIs" priority="72" dxfId="490" operator="greaterThanOrEqual" stopIfTrue="1">
      <formula>4.5</formula>
    </cfRule>
  </conditionalFormatting>
  <conditionalFormatting sqref="E464:F464">
    <cfRule type="cellIs" priority="71" dxfId="490" operator="greaterThanOrEqual" stopIfTrue="1">
      <formula>4.5</formula>
    </cfRule>
  </conditionalFormatting>
  <conditionalFormatting sqref="J460:L460">
    <cfRule type="cellIs" priority="70" dxfId="490" operator="greaterThanOrEqual" stopIfTrue="1">
      <formula>4.5</formula>
    </cfRule>
  </conditionalFormatting>
  <conditionalFormatting sqref="J464">
    <cfRule type="cellIs" priority="69" dxfId="490" operator="greaterThanOrEqual" stopIfTrue="1">
      <formula>4.5</formula>
    </cfRule>
  </conditionalFormatting>
  <conditionalFormatting sqref="N460">
    <cfRule type="cellIs" priority="68" dxfId="490" operator="greaterThanOrEqual" stopIfTrue="1">
      <formula>4.5</formula>
    </cfRule>
  </conditionalFormatting>
  <conditionalFormatting sqref="J463:L463">
    <cfRule type="cellIs" priority="67" dxfId="490" operator="greaterThanOrEqual" stopIfTrue="1">
      <formula>4.5</formula>
    </cfRule>
  </conditionalFormatting>
  <conditionalFormatting sqref="N465">
    <cfRule type="cellIs" priority="66" dxfId="490" operator="greaterThanOrEqual" stopIfTrue="1">
      <formula>4.5</formula>
    </cfRule>
  </conditionalFormatting>
  <conditionalFormatting sqref="O459">
    <cfRule type="cellIs" priority="65" dxfId="0" operator="equal" stopIfTrue="1">
      <formula>"Nicht bestanden"</formula>
    </cfRule>
  </conditionalFormatting>
  <conditionalFormatting sqref="N476 N481 J476:L476 H477 E477:F477 H480 E480:F480 E476:H476">
    <cfRule type="cellIs" priority="64" dxfId="490" operator="greaterThanOrEqual" stopIfTrue="1">
      <formula>4.5</formula>
    </cfRule>
  </conditionalFormatting>
  <conditionalFormatting sqref="E481:F481">
    <cfRule type="cellIs" priority="63" dxfId="490" operator="greaterThanOrEqual" stopIfTrue="1">
      <formula>4.5</formula>
    </cfRule>
  </conditionalFormatting>
  <conditionalFormatting sqref="J477:L477">
    <cfRule type="cellIs" priority="62" dxfId="490" operator="greaterThanOrEqual" stopIfTrue="1">
      <formula>4.5</formula>
    </cfRule>
  </conditionalFormatting>
  <conditionalFormatting sqref="J481">
    <cfRule type="cellIs" priority="61" dxfId="490" operator="greaterThanOrEqual" stopIfTrue="1">
      <formula>4.5</formula>
    </cfRule>
  </conditionalFormatting>
  <conditionalFormatting sqref="N477">
    <cfRule type="cellIs" priority="60" dxfId="490" operator="greaterThanOrEqual" stopIfTrue="1">
      <formula>4.5</formula>
    </cfRule>
  </conditionalFormatting>
  <conditionalFormatting sqref="J480:L480">
    <cfRule type="cellIs" priority="59" dxfId="490" operator="greaterThanOrEqual" stopIfTrue="1">
      <formula>4.5</formula>
    </cfRule>
  </conditionalFormatting>
  <conditionalFormatting sqref="N482">
    <cfRule type="cellIs" priority="58" dxfId="490" operator="greaterThanOrEqual" stopIfTrue="1">
      <formula>4.5</formula>
    </cfRule>
  </conditionalFormatting>
  <conditionalFormatting sqref="O476">
    <cfRule type="cellIs" priority="57" dxfId="0" operator="equal" stopIfTrue="1">
      <formula>"Nicht bestanden"</formula>
    </cfRule>
  </conditionalFormatting>
  <conditionalFormatting sqref="N493 N498 J493:L493 H494 E494:F494 H497 E497:F497 E493:H493">
    <cfRule type="cellIs" priority="56" dxfId="490" operator="greaterThanOrEqual" stopIfTrue="1">
      <formula>4.5</formula>
    </cfRule>
  </conditionalFormatting>
  <conditionalFormatting sqref="E498:F498">
    <cfRule type="cellIs" priority="55" dxfId="490" operator="greaterThanOrEqual" stopIfTrue="1">
      <formula>4.5</formula>
    </cfRule>
  </conditionalFormatting>
  <conditionalFormatting sqref="J494:L494">
    <cfRule type="cellIs" priority="54" dxfId="490" operator="greaterThanOrEqual" stopIfTrue="1">
      <formula>4.5</formula>
    </cfRule>
  </conditionalFormatting>
  <conditionalFormatting sqref="J498">
    <cfRule type="cellIs" priority="53" dxfId="490" operator="greaterThanOrEqual" stopIfTrue="1">
      <formula>4.5</formula>
    </cfRule>
  </conditionalFormatting>
  <conditionalFormatting sqref="N494">
    <cfRule type="cellIs" priority="52" dxfId="490" operator="greaterThanOrEqual" stopIfTrue="1">
      <formula>4.5</formula>
    </cfRule>
  </conditionalFormatting>
  <conditionalFormatting sqref="J497:L497">
    <cfRule type="cellIs" priority="51" dxfId="490" operator="greaterThanOrEqual" stopIfTrue="1">
      <formula>4.5</formula>
    </cfRule>
  </conditionalFormatting>
  <conditionalFormatting sqref="N499">
    <cfRule type="cellIs" priority="50" dxfId="490" operator="greaterThanOrEqual" stopIfTrue="1">
      <formula>4.5</formula>
    </cfRule>
  </conditionalFormatting>
  <conditionalFormatting sqref="O493">
    <cfRule type="cellIs" priority="49" dxfId="0" operator="equal" stopIfTrue="1">
      <formula>"Nicht bestanden"</formula>
    </cfRule>
  </conditionalFormatting>
  <conditionalFormatting sqref="N510 N515 J510:L510 H511 E511:F511 H514 E514:F514 E510:H510">
    <cfRule type="cellIs" priority="48" dxfId="490" operator="greaterThanOrEqual" stopIfTrue="1">
      <formula>4.5</formula>
    </cfRule>
  </conditionalFormatting>
  <conditionalFormatting sqref="E515:F515">
    <cfRule type="cellIs" priority="47" dxfId="490" operator="greaterThanOrEqual" stopIfTrue="1">
      <formula>4.5</formula>
    </cfRule>
  </conditionalFormatting>
  <conditionalFormatting sqref="J511:L511">
    <cfRule type="cellIs" priority="46" dxfId="490" operator="greaterThanOrEqual" stopIfTrue="1">
      <formula>4.5</formula>
    </cfRule>
  </conditionalFormatting>
  <conditionalFormatting sqref="J515">
    <cfRule type="cellIs" priority="45" dxfId="490" operator="greaterThanOrEqual" stopIfTrue="1">
      <formula>4.5</formula>
    </cfRule>
  </conditionalFormatting>
  <conditionalFormatting sqref="N511">
    <cfRule type="cellIs" priority="44" dxfId="490" operator="greaterThanOrEqual" stopIfTrue="1">
      <formula>4.5</formula>
    </cfRule>
  </conditionalFormatting>
  <conditionalFormatting sqref="J514:L514">
    <cfRule type="cellIs" priority="43" dxfId="490" operator="greaterThanOrEqual" stopIfTrue="1">
      <formula>4.5</formula>
    </cfRule>
  </conditionalFormatting>
  <conditionalFormatting sqref="N516">
    <cfRule type="cellIs" priority="42" dxfId="490" operator="greaterThanOrEqual" stopIfTrue="1">
      <formula>4.5</formula>
    </cfRule>
  </conditionalFormatting>
  <conditionalFormatting sqref="O510">
    <cfRule type="cellIs" priority="41" dxfId="0" operator="equal" stopIfTrue="1">
      <formula>"Nicht bestanden"</formula>
    </cfRule>
  </conditionalFormatting>
  <conditionalFormatting sqref="N527 N532 J527:L527 H528 E528:F528 H531 E531:F531 E527:H527">
    <cfRule type="cellIs" priority="40" dxfId="490" operator="greaterThanOrEqual" stopIfTrue="1">
      <formula>4.5</formula>
    </cfRule>
  </conditionalFormatting>
  <conditionalFormatting sqref="E532:F532">
    <cfRule type="cellIs" priority="39" dxfId="490" operator="greaterThanOrEqual" stopIfTrue="1">
      <formula>4.5</formula>
    </cfRule>
  </conditionalFormatting>
  <conditionalFormatting sqref="J528:L528">
    <cfRule type="cellIs" priority="38" dxfId="490" operator="greaterThanOrEqual" stopIfTrue="1">
      <formula>4.5</formula>
    </cfRule>
  </conditionalFormatting>
  <conditionalFormatting sqref="J532">
    <cfRule type="cellIs" priority="37" dxfId="490" operator="greaterThanOrEqual" stopIfTrue="1">
      <formula>4.5</formula>
    </cfRule>
  </conditionalFormatting>
  <conditionalFormatting sqref="N528">
    <cfRule type="cellIs" priority="36" dxfId="490" operator="greaterThanOrEqual" stopIfTrue="1">
      <formula>4.5</formula>
    </cfRule>
  </conditionalFormatting>
  <conditionalFormatting sqref="J531:L531">
    <cfRule type="cellIs" priority="35" dxfId="490" operator="greaterThanOrEqual" stopIfTrue="1">
      <formula>4.5</formula>
    </cfRule>
  </conditionalFormatting>
  <conditionalFormatting sqref="N533">
    <cfRule type="cellIs" priority="34" dxfId="490" operator="greaterThanOrEqual" stopIfTrue="1">
      <formula>4.5</formula>
    </cfRule>
  </conditionalFormatting>
  <conditionalFormatting sqref="O527">
    <cfRule type="cellIs" priority="33" dxfId="0" operator="equal" stopIfTrue="1">
      <formula>"Nicht bestanden"</formula>
    </cfRule>
  </conditionalFormatting>
  <conditionalFormatting sqref="N544 N549 J544:L544 H545 E545:F545 H548 E548:F548 E544:H544">
    <cfRule type="cellIs" priority="32" dxfId="490" operator="greaterThanOrEqual" stopIfTrue="1">
      <formula>4.5</formula>
    </cfRule>
  </conditionalFormatting>
  <conditionalFormatting sqref="E549:F549">
    <cfRule type="cellIs" priority="31" dxfId="490" operator="greaterThanOrEqual" stopIfTrue="1">
      <formula>4.5</formula>
    </cfRule>
  </conditionalFormatting>
  <conditionalFormatting sqref="J545:L545">
    <cfRule type="cellIs" priority="30" dxfId="490" operator="greaterThanOrEqual" stopIfTrue="1">
      <formula>4.5</formula>
    </cfRule>
  </conditionalFormatting>
  <conditionalFormatting sqref="J549">
    <cfRule type="cellIs" priority="29" dxfId="490" operator="greaterThanOrEqual" stopIfTrue="1">
      <formula>4.5</formula>
    </cfRule>
  </conditionalFormatting>
  <conditionalFormatting sqref="N545">
    <cfRule type="cellIs" priority="28" dxfId="490" operator="greaterThanOrEqual" stopIfTrue="1">
      <formula>4.5</formula>
    </cfRule>
  </conditionalFormatting>
  <conditionalFormatting sqref="J548:L548">
    <cfRule type="cellIs" priority="27" dxfId="490" operator="greaterThanOrEqual" stopIfTrue="1">
      <formula>4.5</formula>
    </cfRule>
  </conditionalFormatting>
  <conditionalFormatting sqref="N550">
    <cfRule type="cellIs" priority="26" dxfId="490" operator="greaterThanOrEqual" stopIfTrue="1">
      <formula>4.5</formula>
    </cfRule>
  </conditionalFormatting>
  <conditionalFormatting sqref="O544">
    <cfRule type="cellIs" priority="25" dxfId="0" operator="equal" stopIfTrue="1">
      <formula>"Nicht bestanden"</formula>
    </cfRule>
  </conditionalFormatting>
  <conditionalFormatting sqref="N561 N566 J561:L561 H562 E562:F562 H565 E565:F565 E561:H561">
    <cfRule type="cellIs" priority="24" dxfId="490" operator="greaterThanOrEqual" stopIfTrue="1">
      <formula>4.5</formula>
    </cfRule>
  </conditionalFormatting>
  <conditionalFormatting sqref="E566:F566">
    <cfRule type="cellIs" priority="23" dxfId="490" operator="greaterThanOrEqual" stopIfTrue="1">
      <formula>4.5</formula>
    </cfRule>
  </conditionalFormatting>
  <conditionalFormatting sqref="J562:L562">
    <cfRule type="cellIs" priority="22" dxfId="490" operator="greaterThanOrEqual" stopIfTrue="1">
      <formula>4.5</formula>
    </cfRule>
  </conditionalFormatting>
  <conditionalFormatting sqref="J566">
    <cfRule type="cellIs" priority="21" dxfId="490" operator="greaterThanOrEqual" stopIfTrue="1">
      <formula>4.5</formula>
    </cfRule>
  </conditionalFormatting>
  <conditionalFormatting sqref="N562">
    <cfRule type="cellIs" priority="20" dxfId="490" operator="greaterThanOrEqual" stopIfTrue="1">
      <formula>4.5</formula>
    </cfRule>
  </conditionalFormatting>
  <conditionalFormatting sqref="J565:L565">
    <cfRule type="cellIs" priority="19" dxfId="490" operator="greaterThanOrEqual" stopIfTrue="1">
      <formula>4.5</formula>
    </cfRule>
  </conditionalFormatting>
  <conditionalFormatting sqref="N567">
    <cfRule type="cellIs" priority="18" dxfId="490" operator="greaterThanOrEqual" stopIfTrue="1">
      <formula>4.5</formula>
    </cfRule>
  </conditionalFormatting>
  <conditionalFormatting sqref="O561">
    <cfRule type="cellIs" priority="17" dxfId="0" operator="equal" stopIfTrue="1">
      <formula>"Nicht bestanden"</formula>
    </cfRule>
  </conditionalFormatting>
  <conditionalFormatting sqref="N578 N583 J578:L578 H579 E579:F579 H582 E582:F582 E578:H578">
    <cfRule type="cellIs" priority="16" dxfId="490" operator="greaterThanOrEqual" stopIfTrue="1">
      <formula>4.5</formula>
    </cfRule>
  </conditionalFormatting>
  <conditionalFormatting sqref="E583:F583">
    <cfRule type="cellIs" priority="15" dxfId="490" operator="greaterThanOrEqual" stopIfTrue="1">
      <formula>4.5</formula>
    </cfRule>
  </conditionalFormatting>
  <conditionalFormatting sqref="J579:L579">
    <cfRule type="cellIs" priority="14" dxfId="490" operator="greaterThanOrEqual" stopIfTrue="1">
      <formula>4.5</formula>
    </cfRule>
  </conditionalFormatting>
  <conditionalFormatting sqref="J583">
    <cfRule type="cellIs" priority="13" dxfId="490" operator="greaterThanOrEqual" stopIfTrue="1">
      <formula>4.5</formula>
    </cfRule>
  </conditionalFormatting>
  <conditionalFormatting sqref="N579">
    <cfRule type="cellIs" priority="12" dxfId="490" operator="greaterThanOrEqual" stopIfTrue="1">
      <formula>4.5</formula>
    </cfRule>
  </conditionalFormatting>
  <conditionalFormatting sqref="J582:L582">
    <cfRule type="cellIs" priority="11" dxfId="490" operator="greaterThanOrEqual" stopIfTrue="1">
      <formula>4.5</formula>
    </cfRule>
  </conditionalFormatting>
  <conditionalFormatting sqref="N584">
    <cfRule type="cellIs" priority="10" dxfId="490" operator="greaterThanOrEqual" stopIfTrue="1">
      <formula>4.5</formula>
    </cfRule>
  </conditionalFormatting>
  <conditionalFormatting sqref="O578">
    <cfRule type="cellIs" priority="9" dxfId="0" operator="equal" stopIfTrue="1">
      <formula>"Nicht bestanden"</formula>
    </cfRule>
  </conditionalFormatting>
  <conditionalFormatting sqref="N595 N600 J595:L595 H596 E596:F596 H599 E599:F599 E595:H595">
    <cfRule type="cellIs" priority="8" dxfId="490" operator="greaterThanOrEqual" stopIfTrue="1">
      <formula>4.5</formula>
    </cfRule>
  </conditionalFormatting>
  <conditionalFormatting sqref="E600:F600">
    <cfRule type="cellIs" priority="7" dxfId="490" operator="greaterThanOrEqual" stopIfTrue="1">
      <formula>4.5</formula>
    </cfRule>
  </conditionalFormatting>
  <conditionalFormatting sqref="J596:L596">
    <cfRule type="cellIs" priority="6" dxfId="490" operator="greaterThanOrEqual" stopIfTrue="1">
      <formula>4.5</formula>
    </cfRule>
  </conditionalFormatting>
  <conditionalFormatting sqref="J600">
    <cfRule type="cellIs" priority="5" dxfId="490" operator="greaterThanOrEqual" stopIfTrue="1">
      <formula>4.5</formula>
    </cfRule>
  </conditionalFormatting>
  <conditionalFormatting sqref="N596">
    <cfRule type="cellIs" priority="4" dxfId="490" operator="greaterThanOrEqual" stopIfTrue="1">
      <formula>4.5</formula>
    </cfRule>
  </conditionalFormatting>
  <conditionalFormatting sqref="J599:L599">
    <cfRule type="cellIs" priority="3" dxfId="490" operator="greaterThanOrEqual" stopIfTrue="1">
      <formula>4.5</formula>
    </cfRule>
  </conditionalFormatting>
  <conditionalFormatting sqref="N601">
    <cfRule type="cellIs" priority="2" dxfId="490" operator="greaterThanOrEqual" stopIfTrue="1">
      <formula>4.5</formula>
    </cfRule>
  </conditionalFormatting>
  <conditionalFormatting sqref="O595">
    <cfRule type="cellIs" priority="1" dxfId="0" operator="equal" stopIfTrue="1">
      <formula>"Nicht bestanden"</formula>
    </cfRule>
  </conditionalFormatting>
  <printOptions/>
  <pageMargins left="0.7480314960629921" right="0.7480314960629921" top="0.984251968503937" bottom="0.984251968503937" header="0.5118110236220472" footer="0.5118110236220472"/>
  <pageSetup fitToHeight="12" orientation="landscape" paperSize="9" scale="40" r:id="rId1"/>
  <headerFooter alignWithMargins="0">
    <oddHeader>&amp;L&amp;"Arial,Fett Kursiv"&amp;14&amp;A&amp;R&amp;"Arial,Fett Kursiv"&amp;14&amp;P von &amp;N</oddHeader>
  </headerFooter>
  <rowBreaks count="12" manualBreakCount="12">
    <brk id="57" max="255" man="1"/>
    <brk id="108" max="255" man="1"/>
    <brk id="159" max="255" man="1"/>
    <brk id="210" max="255" man="1"/>
    <brk id="261" max="14" man="1"/>
    <brk id="312" max="255" man="1"/>
    <brk id="363" max="255" man="1"/>
    <brk id="414" max="255" man="1"/>
    <brk id="465" max="255" man="1"/>
    <brk id="516" max="255" man="1"/>
    <brk id="567" max="255" man="1"/>
    <brk id="6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Schröder;Andreas Fehn;Michael Gaida</dc:creator>
  <cp:keywords/>
  <dc:description/>
  <cp:lastModifiedBy>corne</cp:lastModifiedBy>
  <cp:lastPrinted>2018-05-16T06:03:33Z</cp:lastPrinted>
  <dcterms:created xsi:type="dcterms:W3CDTF">2013-07-21T16:04:29Z</dcterms:created>
  <dcterms:modified xsi:type="dcterms:W3CDTF">2019-01-03T09:52:37Z</dcterms:modified>
  <cp:category/>
  <cp:version/>
  <cp:contentType/>
  <cp:contentStatus/>
</cp:coreProperties>
</file>